
<file path=[Content_Types].xml><?xml version="1.0" encoding="utf-8"?>
<Types xmlns="http://schemas.openxmlformats.org/package/2006/content-types">
  <Default Extension="xml" ContentType="application/xml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autoCompressPictures="0"/>
  <workbookProtection workbookPassword="B8DD" lockStructure="1"/>
  <bookViews>
    <workbookView xWindow="0" yWindow="0" windowWidth="28800" windowHeight="16640"/>
  </bookViews>
  <sheets>
    <sheet name="ROI" sheetId="1" r:id="rId1"/>
    <sheet name="Payback" sheetId="2" state="hidden" r:id="rId2"/>
  </sheets>
  <calcPr calcId="140001" calcMode="autoNoTable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5" i="1" l="1"/>
  <c r="O23" i="1"/>
  <c r="O21" i="1"/>
  <c r="O17" i="1"/>
  <c r="J31" i="1"/>
  <c r="J39" i="1"/>
  <c r="C7" i="2"/>
  <c r="D7" i="2"/>
  <c r="J45" i="1"/>
  <c r="J33" i="1"/>
  <c r="J35" i="1"/>
  <c r="J47" i="1"/>
  <c r="J49" i="1"/>
  <c r="K4" i="1"/>
  <c r="D5" i="2"/>
  <c r="E5" i="2"/>
  <c r="F5" i="2"/>
  <c r="G5" i="2"/>
  <c r="H5" i="2"/>
  <c r="I5" i="2"/>
  <c r="J5" i="2"/>
  <c r="K5" i="2"/>
  <c r="L5" i="2"/>
  <c r="M5" i="2"/>
  <c r="N5" i="2"/>
  <c r="O5" i="2"/>
  <c r="P5" i="2"/>
  <c r="Q5" i="2"/>
  <c r="R5" i="2"/>
  <c r="S5" i="2"/>
  <c r="T5" i="2"/>
  <c r="U5" i="2"/>
  <c r="V5" i="2"/>
  <c r="W5" i="2"/>
  <c r="X5" i="2"/>
  <c r="Y5" i="2"/>
  <c r="Z5" i="2"/>
  <c r="AA5" i="2"/>
  <c r="J53" i="1"/>
  <c r="J51" i="1"/>
  <c r="E8" i="2"/>
  <c r="AA8" i="2"/>
  <c r="X8" i="2"/>
  <c r="R8" i="2"/>
  <c r="V8" i="2"/>
  <c r="H8" i="2"/>
  <c r="K8" i="2"/>
  <c r="L8" i="2"/>
  <c r="Q8" i="2"/>
  <c r="O8" i="2"/>
  <c r="F8" i="2"/>
  <c r="Y8" i="2"/>
  <c r="J54" i="1"/>
  <c r="S8" i="2"/>
  <c r="Z8" i="2"/>
  <c r="J8" i="2"/>
  <c r="P8" i="2"/>
  <c r="I8" i="2"/>
  <c r="W8" i="2"/>
  <c r="G8" i="2"/>
  <c r="N8" i="2"/>
  <c r="T8" i="2"/>
  <c r="D8" i="2"/>
  <c r="D9" i="2"/>
  <c r="E9" i="2"/>
  <c r="F9" i="2"/>
  <c r="M8" i="2"/>
  <c r="U8" i="2"/>
  <c r="D13" i="2"/>
  <c r="D14" i="2"/>
  <c r="D16" i="2"/>
  <c r="D18" i="2"/>
  <c r="G9" i="2"/>
  <c r="H9" i="2"/>
  <c r="I9" i="2"/>
  <c r="J9" i="2"/>
  <c r="K9" i="2"/>
  <c r="L9" i="2"/>
  <c r="M9" i="2"/>
  <c r="N9" i="2"/>
  <c r="O9" i="2"/>
  <c r="P9" i="2"/>
  <c r="Q9" i="2"/>
  <c r="R9" i="2"/>
  <c r="S9" i="2"/>
  <c r="T9" i="2"/>
  <c r="U9" i="2"/>
  <c r="V9" i="2"/>
  <c r="W9" i="2"/>
  <c r="X9" i="2"/>
  <c r="Y9" i="2"/>
  <c r="Z9" i="2"/>
  <c r="AA9" i="2"/>
  <c r="T13" i="2"/>
  <c r="S13" i="2"/>
  <c r="R13" i="2"/>
  <c r="I13" i="2"/>
  <c r="P13" i="2"/>
  <c r="X13" i="2"/>
  <c r="J57" i="1"/>
  <c r="F13" i="2"/>
  <c r="Y13" i="2"/>
  <c r="E13" i="2"/>
  <c r="E14" i="2"/>
  <c r="E16" i="2"/>
  <c r="E18" i="2"/>
  <c r="W13" i="2"/>
  <c r="AA13" i="2"/>
  <c r="U13" i="2"/>
  <c r="H13" i="2"/>
  <c r="O13" i="2"/>
  <c r="Q13" i="2"/>
  <c r="J13" i="2"/>
  <c r="N13" i="2"/>
  <c r="Z13" i="2"/>
  <c r="G13" i="2"/>
  <c r="M13" i="2"/>
  <c r="V13" i="2"/>
  <c r="K13" i="2"/>
  <c r="L13" i="2"/>
  <c r="I14" i="2"/>
  <c r="I16" i="2"/>
  <c r="I18" i="2"/>
  <c r="V14" i="2"/>
  <c r="V16" i="2"/>
  <c r="V18" i="2"/>
  <c r="W14" i="2"/>
  <c r="W16" i="2"/>
  <c r="W18" i="2"/>
  <c r="K14" i="2"/>
  <c r="K16" i="2"/>
  <c r="K18" i="2"/>
  <c r="M14" i="2"/>
  <c r="M16" i="2"/>
  <c r="M18" i="2"/>
  <c r="J14" i="2"/>
  <c r="J16" i="2"/>
  <c r="J18" i="2"/>
  <c r="P14" i="2"/>
  <c r="P16" i="2"/>
  <c r="P18" i="2"/>
  <c r="L14" i="2"/>
  <c r="L16" i="2"/>
  <c r="L18" i="2"/>
  <c r="G14" i="2"/>
  <c r="G16" i="2"/>
  <c r="G18" i="2"/>
  <c r="F14" i="2"/>
  <c r="F16" i="2"/>
  <c r="F18" i="2"/>
  <c r="Y14" i="2"/>
  <c r="Y16" i="2"/>
  <c r="Y18" i="2"/>
  <c r="Q14" i="2"/>
  <c r="Q16" i="2"/>
  <c r="Q18" i="2"/>
  <c r="AA14" i="2"/>
  <c r="AA16" i="2"/>
  <c r="AA18" i="2"/>
  <c r="U14" i="2"/>
  <c r="U16" i="2"/>
  <c r="U18" i="2"/>
  <c r="O14" i="2"/>
  <c r="O16" i="2"/>
  <c r="O18" i="2"/>
  <c r="H14" i="2"/>
  <c r="H16" i="2"/>
  <c r="H18" i="2"/>
  <c r="X14" i="2"/>
  <c r="X16" i="2"/>
  <c r="X18" i="2"/>
  <c r="N14" i="2"/>
  <c r="N16" i="2"/>
  <c r="N18" i="2"/>
  <c r="T14" i="2"/>
  <c r="T16" i="2"/>
  <c r="T18" i="2"/>
  <c r="Z14" i="2"/>
  <c r="Z16" i="2"/>
  <c r="Z18" i="2"/>
  <c r="S14" i="2"/>
  <c r="S16" i="2"/>
  <c r="S18" i="2"/>
  <c r="R14" i="2"/>
  <c r="R16" i="2"/>
  <c r="R18" i="2"/>
  <c r="J59" i="1"/>
</calcChain>
</file>

<file path=xl/sharedStrings.xml><?xml version="1.0" encoding="utf-8"?>
<sst xmlns="http://schemas.openxmlformats.org/spreadsheetml/2006/main" count="56" uniqueCount="54">
  <si>
    <t>Customer</t>
  </si>
  <si>
    <t>Input in grey cells only</t>
  </si>
  <si>
    <t xml:space="preserve">                Enter your staff costs here</t>
  </si>
  <si>
    <t>Hourly rates should include Superannuation, sick &amp; holiday pay, insurance - typically 30%  to basic rate</t>
  </si>
  <si>
    <t>Number of Sales Reps</t>
  </si>
  <si>
    <t xml:space="preserve"> </t>
  </si>
  <si>
    <t>Average hourly cost of Sales Reps</t>
  </si>
  <si>
    <t>Number of Admin Staff</t>
  </si>
  <si>
    <t>Average hourly cost of Admin Staff</t>
  </si>
  <si>
    <t>Gross Profit per Order</t>
  </si>
  <si>
    <t>Monthly Telco data cost</t>
  </si>
  <si>
    <t>Enter your staff time expenditure here</t>
  </si>
  <si>
    <t>Field Staff</t>
  </si>
  <si>
    <t>Hours</t>
  </si>
  <si>
    <t>Minutes</t>
  </si>
  <si>
    <t>Hours per year</t>
  </si>
  <si>
    <t>How many extra sales could each Sales Rep complete per month by increasing productivity?</t>
  </si>
  <si>
    <t>Admin Staff</t>
  </si>
  <si>
    <t>Average time spent on all timesheets, manual work orders related administrative activities in the office each day</t>
  </si>
  <si>
    <t>Average time spent speaking to reps and adjusting their paperwork/day/employee</t>
  </si>
  <si>
    <t>Average time spent on data entry per day per employee</t>
  </si>
  <si>
    <t>Time spent by Management chasing reps to collect data and preparing sales reports</t>
  </si>
  <si>
    <t xml:space="preserve">                        Costs and Return on Investment</t>
  </si>
  <si>
    <t>Annual Savings</t>
  </si>
  <si>
    <t>Total estimated annual savings</t>
  </si>
  <si>
    <t>Costs</t>
  </si>
  <si>
    <t>Return on investment is calculated by dividing the savings in the first year over the running costs and Telco package.</t>
  </si>
  <si>
    <t>Application and Server set-up cost</t>
  </si>
  <si>
    <t>Monthly Server costs</t>
  </si>
  <si>
    <t>Cloud Smart Sales subscription per user per month, including support and upgrades</t>
  </si>
  <si>
    <t>Ann</t>
  </si>
  <si>
    <t>Device and Data cost per month per user</t>
  </si>
  <si>
    <t>Total estimated monthly costs per user</t>
  </si>
  <si>
    <t>Total Estimated Annual Running Costs</t>
  </si>
  <si>
    <t>Additional orders required to cover monthly costs</t>
  </si>
  <si>
    <t>Savings</t>
  </si>
  <si>
    <t>Total savings in your first year, including set-up costs</t>
  </si>
  <si>
    <t>Indicative Payback Period</t>
  </si>
  <si>
    <t xml:space="preserve">Prices include GST. ROI is for indicative purposes only </t>
  </si>
  <si>
    <t>* Price based on standard development and customisation</t>
  </si>
  <si>
    <t xml:space="preserve">                          sales@CloudSmartSolutions.com.au                                           www.CloudSmartSolutions.com.au                                       </t>
  </si>
  <si>
    <t>Payback period calculation</t>
  </si>
  <si>
    <t>Ongoing user costs</t>
  </si>
  <si>
    <t>Accumulated total</t>
  </si>
  <si>
    <t>Monthly savings</t>
  </si>
  <si>
    <t>Accumulated savings</t>
  </si>
  <si>
    <t>Net total</t>
  </si>
  <si>
    <t>Flag</t>
  </si>
  <si>
    <t>Value of Administration time saved per year</t>
  </si>
  <si>
    <t>Establishment fee per Rep</t>
  </si>
  <si>
    <t>Sales</t>
  </si>
  <si>
    <t>Add. GP / mth</t>
  </si>
  <si>
    <t>Improved customer service resulting in customer loyalty and profitability - PRICELESS</t>
  </si>
  <si>
    <t>Extra gross profit per year with increased productivity, i.e.. profit from your extra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</si>
</sst>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d\ mmm\ yyyy"/>
    <numFmt numFmtId="165" formatCode="&quot; $&quot;#,##0.00\ ;&quot;-$&quot;#,##0.00\ ;&quot; $-&quot;#\ ;@\ "/>
    <numFmt numFmtId="166" formatCode="#,##0.00\x"/>
    <numFmt numFmtId="167" formatCode="mmm\ yyyy"/>
    <numFmt numFmtId="168" formatCode="_(#,##0_);\(#,##0\);_(&quot;-&quot;_)"/>
    <numFmt numFmtId="169" formatCode="&quot; $&quot;#,##0\ ;&quot;-$&quot;#,##0\ ;&quot; $-&quot;#\ ;@\ "/>
    <numFmt numFmtId="170" formatCode="_-* #,##0_-;\-* #,##0_-;_-* &quot;-&quot;??_-;_-@_-"/>
  </numFmts>
  <fonts count="31" x14ac:knownFonts="1">
    <font>
      <sz val="8"/>
      <color theme="1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0"/>
      <color rgb="FFFF0000"/>
      <name val="Arial"/>
      <family val="2"/>
    </font>
    <font>
      <u/>
      <sz val="10"/>
      <color indexed="39"/>
      <name val="Arial"/>
      <family val="2"/>
    </font>
    <font>
      <b/>
      <u/>
      <sz val="12"/>
      <color rgb="FFFF0000"/>
      <name val="Arial"/>
      <family val="2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0"/>
      <name val="Arial"/>
      <family val="2"/>
    </font>
    <font>
      <sz val="8.5"/>
      <name val="Calibri"/>
      <family val="2"/>
      <scheme val="minor"/>
    </font>
    <font>
      <sz val="14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8.5"/>
      <name val="Calibri"/>
      <family val="2"/>
      <scheme val="minor"/>
    </font>
    <font>
      <i/>
      <u/>
      <sz val="8.5"/>
      <name val="Calibri"/>
      <family val="2"/>
      <scheme val="minor"/>
    </font>
    <font>
      <b/>
      <sz val="14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Arial"/>
      <family val="2"/>
    </font>
    <font>
      <i/>
      <sz val="9"/>
      <name val="Calibri"/>
      <family val="2"/>
      <scheme val="minor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10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10"/>
      <color rgb="FF002060"/>
      <name val="Calibri"/>
      <family val="2"/>
      <scheme val="minor"/>
    </font>
    <font>
      <sz val="8.5"/>
      <name val="Arial"/>
      <family val="2"/>
    </font>
    <font>
      <sz val="8"/>
      <name val="Arial Narrow"/>
      <family val="2"/>
    </font>
    <font>
      <b/>
      <sz val="11"/>
      <name val="Calibri"/>
      <family val="2"/>
      <scheme val="minor"/>
    </font>
    <font>
      <sz val="8"/>
      <color theme="0"/>
      <name val="Arial Narrow"/>
      <family val="2"/>
    </font>
  </fonts>
  <fills count="11">
    <fill>
      <patternFill patternType="none"/>
    </fill>
    <fill>
      <patternFill patternType="gray125"/>
    </fill>
    <fill>
      <patternFill patternType="solid">
        <fgColor theme="3"/>
        <bgColor indexed="58"/>
      </patternFill>
    </fill>
    <fill>
      <patternFill patternType="solid">
        <fgColor indexed="8"/>
        <bgColor indexed="58"/>
      </patternFill>
    </fill>
    <fill>
      <patternFill patternType="solid">
        <fgColor theme="3"/>
        <bgColor indexed="22"/>
      </patternFill>
    </fill>
    <fill>
      <patternFill patternType="solid">
        <fgColor theme="3"/>
        <bgColor indexed="31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18"/>
      </patternFill>
    </fill>
    <fill>
      <patternFill patternType="solid">
        <fgColor theme="3"/>
        <bgColor indexed="18"/>
      </patternFill>
    </fill>
    <fill>
      <patternFill patternType="solid">
        <fgColor theme="3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57"/>
      </left>
      <right style="medium">
        <color indexed="57"/>
      </right>
      <top style="medium">
        <color indexed="57"/>
      </top>
      <bottom style="medium">
        <color indexed="57"/>
      </bottom>
      <diagonal/>
    </border>
    <border>
      <left/>
      <right style="thin">
        <color theme="3"/>
      </right>
      <top/>
      <bottom/>
      <diagonal/>
    </border>
    <border>
      <left style="thin">
        <color indexed="18"/>
      </left>
      <right/>
      <top style="thin">
        <color indexed="18"/>
      </top>
      <bottom style="thin">
        <color indexed="18"/>
      </bottom>
      <diagonal/>
    </border>
    <border>
      <left/>
      <right/>
      <top style="thin">
        <color indexed="18"/>
      </top>
      <bottom style="thin">
        <color indexed="18"/>
      </bottom>
      <diagonal/>
    </border>
    <border>
      <left/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106">
    <xf numFmtId="0" fontId="0" fillId="0" borderId="0" xfId="0"/>
    <xf numFmtId="0" fontId="0" fillId="2" borderId="0" xfId="0" applyFont="1" applyFill="1" applyProtection="1"/>
    <xf numFmtId="0" fontId="0" fillId="3" borderId="0" xfId="0" applyFont="1" applyFill="1" applyProtection="1"/>
    <xf numFmtId="0" fontId="0" fillId="0" borderId="0" xfId="0" applyFont="1" applyProtection="1"/>
    <xf numFmtId="0" fontId="0" fillId="0" borderId="0" xfId="0" applyProtection="1"/>
    <xf numFmtId="0" fontId="3" fillId="4" borderId="0" xfId="0" applyFont="1" applyFill="1" applyProtection="1"/>
    <xf numFmtId="0" fontId="0" fillId="2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4" borderId="0" xfId="0" applyFont="1" applyFill="1" applyProtection="1"/>
    <xf numFmtId="0" fontId="7" fillId="4" borderId="0" xfId="0" applyFont="1" applyFill="1" applyAlignment="1" applyProtection="1">
      <alignment horizontal="left" wrapText="1"/>
    </xf>
    <xf numFmtId="0" fontId="10" fillId="0" borderId="0" xfId="0" applyFont="1" applyFill="1" applyProtection="1"/>
    <xf numFmtId="0" fontId="10" fillId="0" borderId="0" xfId="0" applyFont="1" applyProtection="1"/>
    <xf numFmtId="0" fontId="10" fillId="0" borderId="0" xfId="0" applyFont="1" applyBorder="1" applyProtection="1"/>
    <xf numFmtId="0" fontId="10" fillId="0" borderId="0" xfId="0" applyFont="1" applyAlignment="1" applyProtection="1"/>
    <xf numFmtId="0" fontId="6" fillId="0" borderId="0" xfId="0" applyFont="1" applyProtection="1"/>
    <xf numFmtId="165" fontId="10" fillId="0" borderId="0" xfId="1" applyNumberFormat="1" applyFont="1" applyFill="1" applyBorder="1" applyAlignment="1" applyProtection="1"/>
    <xf numFmtId="0" fontId="10" fillId="0" borderId="0" xfId="0" applyFont="1" applyAlignment="1" applyProtection="1">
      <alignment horizontal="left"/>
    </xf>
    <xf numFmtId="0" fontId="10" fillId="0" borderId="0" xfId="0" applyFont="1" applyBorder="1" applyAlignment="1" applyProtection="1">
      <alignment horizontal="left"/>
    </xf>
    <xf numFmtId="0" fontId="13" fillId="0" borderId="0" xfId="0" applyFont="1" applyProtection="1"/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left" wrapText="1"/>
    </xf>
    <xf numFmtId="0" fontId="15" fillId="0" borderId="0" xfId="0" applyFont="1" applyProtection="1"/>
    <xf numFmtId="165" fontId="14" fillId="0" borderId="0" xfId="1" applyNumberFormat="1" applyFont="1" applyFill="1" applyBorder="1" applyAlignment="1" applyProtection="1">
      <alignment horizontal="center"/>
    </xf>
    <xf numFmtId="0" fontId="6" fillId="4" borderId="0" xfId="0" applyFont="1" applyFill="1" applyProtection="1"/>
    <xf numFmtId="0" fontId="6" fillId="0" borderId="0" xfId="0" applyFont="1" applyFill="1" applyProtection="1"/>
    <xf numFmtId="0" fontId="16" fillId="0" borderId="0" xfId="0" applyFont="1" applyFill="1" applyAlignment="1" applyProtection="1">
      <alignment horizontal="center"/>
    </xf>
    <xf numFmtId="165" fontId="10" fillId="0" borderId="0" xfId="1" applyNumberFormat="1" applyFont="1" applyFill="1" applyBorder="1" applyAlignment="1" applyProtection="1">
      <alignment horizontal="center"/>
    </xf>
    <xf numFmtId="0" fontId="7" fillId="0" borderId="0" xfId="0" applyFont="1" applyAlignment="1" applyProtection="1">
      <alignment horizontal="left"/>
    </xf>
    <xf numFmtId="0" fontId="10" fillId="0" borderId="0" xfId="0" applyFont="1" applyBorder="1" applyAlignment="1" applyProtection="1">
      <alignment horizontal="center"/>
    </xf>
    <xf numFmtId="4" fontId="0" fillId="0" borderId="0" xfId="0" applyNumberFormat="1" applyFont="1" applyProtection="1"/>
    <xf numFmtId="165" fontId="10" fillId="0" borderId="0" xfId="0" applyNumberFormat="1" applyFont="1" applyBorder="1" applyAlignment="1" applyProtection="1">
      <alignment horizontal="center"/>
    </xf>
    <xf numFmtId="0" fontId="7" fillId="0" borderId="0" xfId="0" applyFont="1" applyProtection="1"/>
    <xf numFmtId="165" fontId="6" fillId="0" borderId="0" xfId="0" applyNumberFormat="1" applyFont="1" applyBorder="1" applyAlignment="1" applyProtection="1">
      <alignment horizontal="center"/>
    </xf>
    <xf numFmtId="0" fontId="20" fillId="0" borderId="0" xfId="0" applyFont="1" applyProtection="1"/>
    <xf numFmtId="165" fontId="18" fillId="0" borderId="0" xfId="1" applyNumberFormat="1" applyFont="1" applyFill="1" applyBorder="1" applyAlignment="1" applyProtection="1">
      <alignment horizontal="center"/>
    </xf>
    <xf numFmtId="0" fontId="18" fillId="0" borderId="0" xfId="0" applyFont="1" applyBorder="1" applyProtection="1"/>
    <xf numFmtId="0" fontId="21" fillId="0" borderId="0" xfId="0" applyFont="1" applyProtection="1"/>
    <xf numFmtId="0" fontId="23" fillId="0" borderId="0" xfId="0" applyFont="1" applyBorder="1" applyProtection="1"/>
    <xf numFmtId="165" fontId="16" fillId="0" borderId="0" xfId="1" applyNumberFormat="1" applyFont="1" applyFill="1" applyBorder="1" applyAlignment="1" applyProtection="1">
      <alignment horizontal="center"/>
    </xf>
    <xf numFmtId="0" fontId="24" fillId="0" borderId="0" xfId="0" applyFont="1" applyProtection="1"/>
    <xf numFmtId="2" fontId="10" fillId="0" borderId="0" xfId="2" applyNumberFormat="1" applyFont="1" applyFill="1" applyBorder="1" applyAlignment="1" applyProtection="1">
      <alignment horizontal="center"/>
    </xf>
    <xf numFmtId="0" fontId="0" fillId="4" borderId="4" xfId="0" applyFont="1" applyFill="1" applyBorder="1" applyProtection="1"/>
    <xf numFmtId="0" fontId="0" fillId="0" borderId="0" xfId="0" applyFont="1" applyFill="1" applyProtection="1"/>
    <xf numFmtId="0" fontId="0" fillId="9" borderId="4" xfId="0" applyFont="1" applyFill="1" applyBorder="1" applyProtection="1"/>
    <xf numFmtId="0" fontId="0" fillId="9" borderId="0" xfId="0" applyFont="1" applyFill="1" applyProtection="1"/>
    <xf numFmtId="0" fontId="27" fillId="3" borderId="0" xfId="0" applyFont="1" applyFill="1" applyProtection="1"/>
    <xf numFmtId="0" fontId="27" fillId="0" borderId="0" xfId="0" applyFont="1" applyProtection="1"/>
    <xf numFmtId="165" fontId="27" fillId="0" borderId="0" xfId="0" applyNumberFormat="1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0" fontId="28" fillId="0" borderId="0" xfId="0" applyFont="1"/>
    <xf numFmtId="167" fontId="28" fillId="0" borderId="0" xfId="0" applyNumberFormat="1" applyFont="1"/>
    <xf numFmtId="168" fontId="28" fillId="0" borderId="0" xfId="0" applyNumberFormat="1" applyFont="1"/>
    <xf numFmtId="0" fontId="10" fillId="6" borderId="2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left" vertical="center"/>
    </xf>
    <xf numFmtId="0" fontId="2" fillId="7" borderId="0" xfId="0" applyFont="1" applyFill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left" wrapText="1"/>
    </xf>
    <xf numFmtId="0" fontId="9" fillId="0" borderId="0" xfId="0" applyFont="1" applyFill="1" applyAlignment="1" applyProtection="1">
      <alignment wrapText="1"/>
    </xf>
    <xf numFmtId="0" fontId="30" fillId="2" borderId="0" xfId="0" applyFont="1" applyFill="1" applyProtection="1"/>
    <xf numFmtId="0" fontId="30" fillId="0" borderId="0" xfId="0" applyFont="1" applyProtection="1"/>
    <xf numFmtId="0" fontId="30" fillId="5" borderId="0" xfId="0" applyFont="1" applyFill="1" applyProtection="1"/>
    <xf numFmtId="0" fontId="30" fillId="5" borderId="0" xfId="0" applyFont="1" applyFill="1" applyAlignment="1" applyProtection="1">
      <alignment vertical="center"/>
    </xf>
    <xf numFmtId="0" fontId="30" fillId="5" borderId="0" xfId="0" applyFont="1" applyFill="1" applyAlignment="1" applyProtection="1">
      <alignment horizontal="center"/>
    </xf>
    <xf numFmtId="0" fontId="30" fillId="9" borderId="0" xfId="0" applyFont="1" applyFill="1" applyProtection="1"/>
    <xf numFmtId="0" fontId="30" fillId="10" borderId="0" xfId="0" applyFont="1" applyFill="1" applyProtection="1"/>
    <xf numFmtId="0" fontId="0" fillId="7" borderId="0" xfId="0" applyFont="1" applyFill="1" applyProtection="1"/>
    <xf numFmtId="0" fontId="7" fillId="0" borderId="0" xfId="0" applyFont="1" applyBorder="1" applyAlignment="1" applyProtection="1">
      <alignment horizontal="left"/>
    </xf>
    <xf numFmtId="0" fontId="14" fillId="0" borderId="0" xfId="0" applyFont="1" applyBorder="1" applyAlignment="1" applyProtection="1">
      <alignment horizontal="center"/>
    </xf>
    <xf numFmtId="0" fontId="30" fillId="5" borderId="0" xfId="0" applyFont="1" applyFill="1" applyBorder="1" applyAlignment="1" applyProtection="1">
      <alignment horizontal="center"/>
    </xf>
    <xf numFmtId="169" fontId="10" fillId="6" borderId="2" xfId="1" applyNumberFormat="1" applyFont="1" applyFill="1" applyBorder="1" applyAlignment="1" applyProtection="1">
      <alignment horizontal="center" vertical="center"/>
      <protection locked="0"/>
    </xf>
    <xf numFmtId="170" fontId="30" fillId="5" borderId="0" xfId="4" applyNumberFormat="1" applyFont="1" applyFill="1" applyAlignment="1" applyProtection="1">
      <alignment horizontal="center"/>
    </xf>
    <xf numFmtId="165" fontId="14" fillId="0" borderId="0" xfId="2" applyNumberFormat="1" applyFont="1" applyFill="1" applyBorder="1" applyAlignment="1" applyProtection="1">
      <alignment horizontal="center"/>
    </xf>
    <xf numFmtId="0" fontId="25" fillId="8" borderId="0" xfId="0" applyFont="1" applyFill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center" vertical="center"/>
    </xf>
    <xf numFmtId="0" fontId="26" fillId="0" borderId="0" xfId="0" applyFont="1" applyFill="1" applyBorder="1" applyAlignment="1" applyProtection="1">
      <alignment horizontal="center" vertical="center"/>
    </xf>
    <xf numFmtId="0" fontId="23" fillId="0" borderId="0" xfId="0" applyFont="1" applyBorder="1" applyProtection="1"/>
    <xf numFmtId="1" fontId="6" fillId="0" borderId="2" xfId="1" applyNumberFormat="1" applyFont="1" applyFill="1" applyBorder="1" applyAlignment="1" applyProtection="1">
      <alignment horizontal="center" vertical="center"/>
    </xf>
    <xf numFmtId="165" fontId="18" fillId="0" borderId="3" xfId="1" applyNumberFormat="1" applyFont="1" applyFill="1" applyBorder="1" applyAlignment="1" applyProtection="1">
      <alignment horizontal="center"/>
    </xf>
    <xf numFmtId="0" fontId="7" fillId="0" borderId="0" xfId="0" applyFont="1" applyBorder="1" applyProtection="1"/>
    <xf numFmtId="169" fontId="6" fillId="0" borderId="2" xfId="1" applyNumberFormat="1" applyFont="1" applyFill="1" applyBorder="1" applyAlignment="1" applyProtection="1">
      <alignment horizontal="center" vertical="center"/>
    </xf>
    <xf numFmtId="165" fontId="6" fillId="0" borderId="3" xfId="1" applyNumberFormat="1" applyFont="1" applyFill="1" applyBorder="1" applyAlignment="1" applyProtection="1">
      <alignment horizontal="center"/>
    </xf>
    <xf numFmtId="166" fontId="22" fillId="0" borderId="0" xfId="1" applyNumberFormat="1" applyFont="1" applyFill="1" applyBorder="1" applyAlignment="1" applyProtection="1">
      <alignment horizontal="center"/>
    </xf>
    <xf numFmtId="0" fontId="16" fillId="0" borderId="0" xfId="0" applyFont="1" applyBorder="1" applyAlignment="1" applyProtection="1">
      <alignment horizontal="center"/>
    </xf>
    <xf numFmtId="169" fontId="29" fillId="0" borderId="5" xfId="1" applyNumberFormat="1" applyFont="1" applyFill="1" applyBorder="1" applyAlignment="1" applyProtection="1">
      <alignment horizontal="center" vertical="center"/>
    </xf>
    <xf numFmtId="169" fontId="29" fillId="0" borderId="6" xfId="1" applyNumberFormat="1" applyFont="1" applyFill="1" applyBorder="1" applyAlignment="1" applyProtection="1">
      <alignment horizontal="center" vertical="center"/>
    </xf>
    <xf numFmtId="169" fontId="29" fillId="0" borderId="7" xfId="1" applyNumberFormat="1" applyFont="1" applyFill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169" fontId="18" fillId="0" borderId="2" xfId="1" applyNumberFormat="1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left" wrapText="1"/>
    </xf>
    <xf numFmtId="169" fontId="6" fillId="0" borderId="2" xfId="0" applyNumberFormat="1" applyFont="1" applyBorder="1" applyAlignment="1" applyProtection="1">
      <alignment horizontal="center" vertical="center"/>
    </xf>
    <xf numFmtId="0" fontId="19" fillId="0" borderId="0" xfId="0" applyFont="1" applyBorder="1" applyProtection="1"/>
    <xf numFmtId="0" fontId="11" fillId="4" borderId="0" xfId="0" applyFont="1" applyFill="1" applyBorder="1" applyAlignment="1" applyProtection="1">
      <alignment horizontal="center"/>
    </xf>
    <xf numFmtId="0" fontId="7" fillId="0" borderId="0" xfId="0" applyFont="1" applyProtection="1"/>
    <xf numFmtId="0" fontId="10" fillId="0" borderId="0" xfId="0" applyFont="1" applyBorder="1" applyAlignment="1" applyProtection="1">
      <alignment horizontal="left"/>
    </xf>
    <xf numFmtId="0" fontId="12" fillId="4" borderId="0" xfId="0" applyFont="1" applyFill="1" applyBorder="1" applyAlignment="1" applyProtection="1">
      <alignment horizontal="center"/>
    </xf>
    <xf numFmtId="0" fontId="5" fillId="4" borderId="0" xfId="3" applyNumberFormat="1" applyFont="1" applyFill="1" applyBorder="1" applyAlignment="1" applyProtection="1">
      <alignment horizontal="center" vertical="top"/>
    </xf>
    <xf numFmtId="0" fontId="6" fillId="0" borderId="8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0" fontId="6" fillId="6" borderId="1" xfId="0" applyFont="1" applyFill="1" applyBorder="1" applyAlignment="1" applyProtection="1">
      <alignment horizontal="center" vertical="center"/>
      <protection locked="0"/>
    </xf>
    <xf numFmtId="164" fontId="6" fillId="7" borderId="8" xfId="0" applyNumberFormat="1" applyFont="1" applyFill="1" applyBorder="1" applyAlignment="1" applyProtection="1">
      <alignment horizontal="center" vertical="center"/>
      <protection locked="0"/>
    </xf>
    <xf numFmtId="164" fontId="6" fillId="7" borderId="9" xfId="0" applyNumberFormat="1" applyFont="1" applyFill="1" applyBorder="1" applyAlignment="1" applyProtection="1">
      <alignment horizontal="center" vertical="center"/>
      <protection locked="0"/>
    </xf>
    <xf numFmtId="164" fontId="6" fillId="7" borderId="10" xfId="0" applyNumberFormat="1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Border="1" applyAlignment="1" applyProtection="1">
      <alignment horizontal="center" wrapText="1"/>
    </xf>
  </cellXfs>
  <cellStyles count="5">
    <cellStyle name="Comma" xfId="4" builtinId="3"/>
    <cellStyle name="Currency" xfId="1" builtinId="4"/>
    <cellStyle name="Hyperlink" xfId="3" builtinId="8"/>
    <cellStyle name="Normal" xfId="0" builtinId="0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57150</xdr:colOff>
      <xdr:row>1</xdr:row>
      <xdr:rowOff>9525</xdr:rowOff>
    </xdr:from>
    <xdr:to>
      <xdr:col>10</xdr:col>
      <xdr:colOff>38100</xdr:colOff>
      <xdr:row>1</xdr:row>
      <xdr:rowOff>847725</xdr:rowOff>
    </xdr:to>
    <xdr:pic>
      <xdr:nvPicPr>
        <xdr:cNvPr id="2" name="Picture 6" descr="CloudSmartLong4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4925" y="142875"/>
          <a:ext cx="447675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showGridLines="0" tabSelected="1" zoomScale="110" zoomScaleNormal="110" zoomScalePageLayoutView="110" workbookViewId="0">
      <selection activeCell="E4" sqref="E4:J4"/>
    </sheetView>
  </sheetViews>
  <sheetFormatPr baseColWidth="10" defaultColWidth="8.75" defaultRowHeight="10" x14ac:dyDescent="0"/>
  <cols>
    <col min="1" max="1" width="2.75" style="3" customWidth="1"/>
    <col min="2" max="2" width="3" style="3" customWidth="1"/>
    <col min="3" max="3" width="2.75" style="3" customWidth="1"/>
    <col min="4" max="4" width="17.5" style="3" customWidth="1"/>
    <col min="5" max="5" width="8.75" style="3"/>
    <col min="6" max="6" width="18" style="3" customWidth="1"/>
    <col min="7" max="7" width="17.5" style="3" customWidth="1"/>
    <col min="8" max="8" width="10.5" style="3" customWidth="1"/>
    <col min="9" max="9" width="25.75" style="3" customWidth="1"/>
    <col min="10" max="10" width="13" style="3" customWidth="1"/>
    <col min="11" max="11" width="5.25" style="3" customWidth="1"/>
    <col min="12" max="12" width="13" style="3" customWidth="1"/>
    <col min="13" max="14" width="3.5" style="3" customWidth="1"/>
    <col min="15" max="15" width="12.75" style="60" hidden="1" customWidth="1"/>
    <col min="16" max="16" width="2.25" style="3" hidden="1" customWidth="1"/>
    <col min="17" max="19" width="12.75" style="43" hidden="1" customWidth="1"/>
    <col min="20" max="20" width="12.75" style="43" customWidth="1"/>
    <col min="21" max="22" width="11.5" style="3" customWidth="1"/>
    <col min="23" max="23" width="15" style="3" customWidth="1"/>
    <col min="24" max="256" width="8.75" style="3"/>
    <col min="257" max="257" width="2.75" style="3" customWidth="1"/>
    <col min="258" max="258" width="3" style="3" customWidth="1"/>
    <col min="259" max="259" width="2.75" style="3" customWidth="1"/>
    <col min="260" max="260" width="17.5" style="3" customWidth="1"/>
    <col min="261" max="261" width="8.75" style="3"/>
    <col min="262" max="262" width="18" style="3" customWidth="1"/>
    <col min="263" max="263" width="17.5" style="3" customWidth="1"/>
    <col min="264" max="264" width="10.5" style="3" customWidth="1"/>
    <col min="265" max="265" width="25.75" style="3" customWidth="1"/>
    <col min="266" max="266" width="13" style="3" customWidth="1"/>
    <col min="267" max="267" width="5.25" style="3" customWidth="1"/>
    <col min="268" max="268" width="13" style="3" customWidth="1"/>
    <col min="269" max="270" width="3.5" style="3" customWidth="1"/>
    <col min="271" max="271" width="0" style="3" hidden="1" customWidth="1"/>
    <col min="272" max="272" width="2.25" style="3" customWidth="1"/>
    <col min="273" max="276" width="0" style="3" hidden="1" customWidth="1"/>
    <col min="277" max="278" width="8.75" style="3"/>
    <col min="279" max="279" width="15" style="3" customWidth="1"/>
    <col min="280" max="512" width="8.75" style="3"/>
    <col min="513" max="513" width="2.75" style="3" customWidth="1"/>
    <col min="514" max="514" width="3" style="3" customWidth="1"/>
    <col min="515" max="515" width="2.75" style="3" customWidth="1"/>
    <col min="516" max="516" width="17.5" style="3" customWidth="1"/>
    <col min="517" max="517" width="8.75" style="3"/>
    <col min="518" max="518" width="18" style="3" customWidth="1"/>
    <col min="519" max="519" width="17.5" style="3" customWidth="1"/>
    <col min="520" max="520" width="10.5" style="3" customWidth="1"/>
    <col min="521" max="521" width="25.75" style="3" customWidth="1"/>
    <col min="522" max="522" width="13" style="3" customWidth="1"/>
    <col min="523" max="523" width="5.25" style="3" customWidth="1"/>
    <col min="524" max="524" width="13" style="3" customWidth="1"/>
    <col min="525" max="526" width="3.5" style="3" customWidth="1"/>
    <col min="527" max="527" width="0" style="3" hidden="1" customWidth="1"/>
    <col min="528" max="528" width="2.25" style="3" customWidth="1"/>
    <col min="529" max="532" width="0" style="3" hidden="1" customWidth="1"/>
    <col min="533" max="534" width="8.75" style="3"/>
    <col min="535" max="535" width="15" style="3" customWidth="1"/>
    <col min="536" max="768" width="8.75" style="3"/>
    <col min="769" max="769" width="2.75" style="3" customWidth="1"/>
    <col min="770" max="770" width="3" style="3" customWidth="1"/>
    <col min="771" max="771" width="2.75" style="3" customWidth="1"/>
    <col min="772" max="772" width="17.5" style="3" customWidth="1"/>
    <col min="773" max="773" width="8.75" style="3"/>
    <col min="774" max="774" width="18" style="3" customWidth="1"/>
    <col min="775" max="775" width="17.5" style="3" customWidth="1"/>
    <col min="776" max="776" width="10.5" style="3" customWidth="1"/>
    <col min="777" max="777" width="25.75" style="3" customWidth="1"/>
    <col min="778" max="778" width="13" style="3" customWidth="1"/>
    <col min="779" max="779" width="5.25" style="3" customWidth="1"/>
    <col min="780" max="780" width="13" style="3" customWidth="1"/>
    <col min="781" max="782" width="3.5" style="3" customWidth="1"/>
    <col min="783" max="783" width="0" style="3" hidden="1" customWidth="1"/>
    <col min="784" max="784" width="2.25" style="3" customWidth="1"/>
    <col min="785" max="788" width="0" style="3" hidden="1" customWidth="1"/>
    <col min="789" max="790" width="8.75" style="3"/>
    <col min="791" max="791" width="15" style="3" customWidth="1"/>
    <col min="792" max="1024" width="8.75" style="3"/>
    <col min="1025" max="1025" width="2.75" style="3" customWidth="1"/>
    <col min="1026" max="1026" width="3" style="3" customWidth="1"/>
    <col min="1027" max="1027" width="2.75" style="3" customWidth="1"/>
    <col min="1028" max="1028" width="17.5" style="3" customWidth="1"/>
    <col min="1029" max="1029" width="8.75" style="3"/>
    <col min="1030" max="1030" width="18" style="3" customWidth="1"/>
    <col min="1031" max="1031" width="17.5" style="3" customWidth="1"/>
    <col min="1032" max="1032" width="10.5" style="3" customWidth="1"/>
    <col min="1033" max="1033" width="25.75" style="3" customWidth="1"/>
    <col min="1034" max="1034" width="13" style="3" customWidth="1"/>
    <col min="1035" max="1035" width="5.25" style="3" customWidth="1"/>
    <col min="1036" max="1036" width="13" style="3" customWidth="1"/>
    <col min="1037" max="1038" width="3.5" style="3" customWidth="1"/>
    <col min="1039" max="1039" width="0" style="3" hidden="1" customWidth="1"/>
    <col min="1040" max="1040" width="2.25" style="3" customWidth="1"/>
    <col min="1041" max="1044" width="0" style="3" hidden="1" customWidth="1"/>
    <col min="1045" max="1046" width="8.75" style="3"/>
    <col min="1047" max="1047" width="15" style="3" customWidth="1"/>
    <col min="1048" max="1280" width="8.75" style="3"/>
    <col min="1281" max="1281" width="2.75" style="3" customWidth="1"/>
    <col min="1282" max="1282" width="3" style="3" customWidth="1"/>
    <col min="1283" max="1283" width="2.75" style="3" customWidth="1"/>
    <col min="1284" max="1284" width="17.5" style="3" customWidth="1"/>
    <col min="1285" max="1285" width="8.75" style="3"/>
    <col min="1286" max="1286" width="18" style="3" customWidth="1"/>
    <col min="1287" max="1287" width="17.5" style="3" customWidth="1"/>
    <col min="1288" max="1288" width="10.5" style="3" customWidth="1"/>
    <col min="1289" max="1289" width="25.75" style="3" customWidth="1"/>
    <col min="1290" max="1290" width="13" style="3" customWidth="1"/>
    <col min="1291" max="1291" width="5.25" style="3" customWidth="1"/>
    <col min="1292" max="1292" width="13" style="3" customWidth="1"/>
    <col min="1293" max="1294" width="3.5" style="3" customWidth="1"/>
    <col min="1295" max="1295" width="0" style="3" hidden="1" customWidth="1"/>
    <col min="1296" max="1296" width="2.25" style="3" customWidth="1"/>
    <col min="1297" max="1300" width="0" style="3" hidden="1" customWidth="1"/>
    <col min="1301" max="1302" width="8.75" style="3"/>
    <col min="1303" max="1303" width="15" style="3" customWidth="1"/>
    <col min="1304" max="1536" width="8.75" style="3"/>
    <col min="1537" max="1537" width="2.75" style="3" customWidth="1"/>
    <col min="1538" max="1538" width="3" style="3" customWidth="1"/>
    <col min="1539" max="1539" width="2.75" style="3" customWidth="1"/>
    <col min="1540" max="1540" width="17.5" style="3" customWidth="1"/>
    <col min="1541" max="1541" width="8.75" style="3"/>
    <col min="1542" max="1542" width="18" style="3" customWidth="1"/>
    <col min="1543" max="1543" width="17.5" style="3" customWidth="1"/>
    <col min="1544" max="1544" width="10.5" style="3" customWidth="1"/>
    <col min="1545" max="1545" width="25.75" style="3" customWidth="1"/>
    <col min="1546" max="1546" width="13" style="3" customWidth="1"/>
    <col min="1547" max="1547" width="5.25" style="3" customWidth="1"/>
    <col min="1548" max="1548" width="13" style="3" customWidth="1"/>
    <col min="1549" max="1550" width="3.5" style="3" customWidth="1"/>
    <col min="1551" max="1551" width="0" style="3" hidden="1" customWidth="1"/>
    <col min="1552" max="1552" width="2.25" style="3" customWidth="1"/>
    <col min="1553" max="1556" width="0" style="3" hidden="1" customWidth="1"/>
    <col min="1557" max="1558" width="8.75" style="3"/>
    <col min="1559" max="1559" width="15" style="3" customWidth="1"/>
    <col min="1560" max="1792" width="8.75" style="3"/>
    <col min="1793" max="1793" width="2.75" style="3" customWidth="1"/>
    <col min="1794" max="1794" width="3" style="3" customWidth="1"/>
    <col min="1795" max="1795" width="2.75" style="3" customWidth="1"/>
    <col min="1796" max="1796" width="17.5" style="3" customWidth="1"/>
    <col min="1797" max="1797" width="8.75" style="3"/>
    <col min="1798" max="1798" width="18" style="3" customWidth="1"/>
    <col min="1799" max="1799" width="17.5" style="3" customWidth="1"/>
    <col min="1800" max="1800" width="10.5" style="3" customWidth="1"/>
    <col min="1801" max="1801" width="25.75" style="3" customWidth="1"/>
    <col min="1802" max="1802" width="13" style="3" customWidth="1"/>
    <col min="1803" max="1803" width="5.25" style="3" customWidth="1"/>
    <col min="1804" max="1804" width="13" style="3" customWidth="1"/>
    <col min="1805" max="1806" width="3.5" style="3" customWidth="1"/>
    <col min="1807" max="1807" width="0" style="3" hidden="1" customWidth="1"/>
    <col min="1808" max="1808" width="2.25" style="3" customWidth="1"/>
    <col min="1809" max="1812" width="0" style="3" hidden="1" customWidth="1"/>
    <col min="1813" max="1814" width="8.75" style="3"/>
    <col min="1815" max="1815" width="15" style="3" customWidth="1"/>
    <col min="1816" max="2048" width="8.75" style="3"/>
    <col min="2049" max="2049" width="2.75" style="3" customWidth="1"/>
    <col min="2050" max="2050" width="3" style="3" customWidth="1"/>
    <col min="2051" max="2051" width="2.75" style="3" customWidth="1"/>
    <col min="2052" max="2052" width="17.5" style="3" customWidth="1"/>
    <col min="2053" max="2053" width="8.75" style="3"/>
    <col min="2054" max="2054" width="18" style="3" customWidth="1"/>
    <col min="2055" max="2055" width="17.5" style="3" customWidth="1"/>
    <col min="2056" max="2056" width="10.5" style="3" customWidth="1"/>
    <col min="2057" max="2057" width="25.75" style="3" customWidth="1"/>
    <col min="2058" max="2058" width="13" style="3" customWidth="1"/>
    <col min="2059" max="2059" width="5.25" style="3" customWidth="1"/>
    <col min="2060" max="2060" width="13" style="3" customWidth="1"/>
    <col min="2061" max="2062" width="3.5" style="3" customWidth="1"/>
    <col min="2063" max="2063" width="0" style="3" hidden="1" customWidth="1"/>
    <col min="2064" max="2064" width="2.25" style="3" customWidth="1"/>
    <col min="2065" max="2068" width="0" style="3" hidden="1" customWidth="1"/>
    <col min="2069" max="2070" width="8.75" style="3"/>
    <col min="2071" max="2071" width="15" style="3" customWidth="1"/>
    <col min="2072" max="2304" width="8.75" style="3"/>
    <col min="2305" max="2305" width="2.75" style="3" customWidth="1"/>
    <col min="2306" max="2306" width="3" style="3" customWidth="1"/>
    <col min="2307" max="2307" width="2.75" style="3" customWidth="1"/>
    <col min="2308" max="2308" width="17.5" style="3" customWidth="1"/>
    <col min="2309" max="2309" width="8.75" style="3"/>
    <col min="2310" max="2310" width="18" style="3" customWidth="1"/>
    <col min="2311" max="2311" width="17.5" style="3" customWidth="1"/>
    <col min="2312" max="2312" width="10.5" style="3" customWidth="1"/>
    <col min="2313" max="2313" width="25.75" style="3" customWidth="1"/>
    <col min="2314" max="2314" width="13" style="3" customWidth="1"/>
    <col min="2315" max="2315" width="5.25" style="3" customWidth="1"/>
    <col min="2316" max="2316" width="13" style="3" customWidth="1"/>
    <col min="2317" max="2318" width="3.5" style="3" customWidth="1"/>
    <col min="2319" max="2319" width="0" style="3" hidden="1" customWidth="1"/>
    <col min="2320" max="2320" width="2.25" style="3" customWidth="1"/>
    <col min="2321" max="2324" width="0" style="3" hidden="1" customWidth="1"/>
    <col min="2325" max="2326" width="8.75" style="3"/>
    <col min="2327" max="2327" width="15" style="3" customWidth="1"/>
    <col min="2328" max="2560" width="8.75" style="3"/>
    <col min="2561" max="2561" width="2.75" style="3" customWidth="1"/>
    <col min="2562" max="2562" width="3" style="3" customWidth="1"/>
    <col min="2563" max="2563" width="2.75" style="3" customWidth="1"/>
    <col min="2564" max="2564" width="17.5" style="3" customWidth="1"/>
    <col min="2565" max="2565" width="8.75" style="3"/>
    <col min="2566" max="2566" width="18" style="3" customWidth="1"/>
    <col min="2567" max="2567" width="17.5" style="3" customWidth="1"/>
    <col min="2568" max="2568" width="10.5" style="3" customWidth="1"/>
    <col min="2569" max="2569" width="25.75" style="3" customWidth="1"/>
    <col min="2570" max="2570" width="13" style="3" customWidth="1"/>
    <col min="2571" max="2571" width="5.25" style="3" customWidth="1"/>
    <col min="2572" max="2572" width="13" style="3" customWidth="1"/>
    <col min="2573" max="2574" width="3.5" style="3" customWidth="1"/>
    <col min="2575" max="2575" width="0" style="3" hidden="1" customWidth="1"/>
    <col min="2576" max="2576" width="2.25" style="3" customWidth="1"/>
    <col min="2577" max="2580" width="0" style="3" hidden="1" customWidth="1"/>
    <col min="2581" max="2582" width="8.75" style="3"/>
    <col min="2583" max="2583" width="15" style="3" customWidth="1"/>
    <col min="2584" max="2816" width="8.75" style="3"/>
    <col min="2817" max="2817" width="2.75" style="3" customWidth="1"/>
    <col min="2818" max="2818" width="3" style="3" customWidth="1"/>
    <col min="2819" max="2819" width="2.75" style="3" customWidth="1"/>
    <col min="2820" max="2820" width="17.5" style="3" customWidth="1"/>
    <col min="2821" max="2821" width="8.75" style="3"/>
    <col min="2822" max="2822" width="18" style="3" customWidth="1"/>
    <col min="2823" max="2823" width="17.5" style="3" customWidth="1"/>
    <col min="2824" max="2824" width="10.5" style="3" customWidth="1"/>
    <col min="2825" max="2825" width="25.75" style="3" customWidth="1"/>
    <col min="2826" max="2826" width="13" style="3" customWidth="1"/>
    <col min="2827" max="2827" width="5.25" style="3" customWidth="1"/>
    <col min="2828" max="2828" width="13" style="3" customWidth="1"/>
    <col min="2829" max="2830" width="3.5" style="3" customWidth="1"/>
    <col min="2831" max="2831" width="0" style="3" hidden="1" customWidth="1"/>
    <col min="2832" max="2832" width="2.25" style="3" customWidth="1"/>
    <col min="2833" max="2836" width="0" style="3" hidden="1" customWidth="1"/>
    <col min="2837" max="2838" width="8.75" style="3"/>
    <col min="2839" max="2839" width="15" style="3" customWidth="1"/>
    <col min="2840" max="3072" width="8.75" style="3"/>
    <col min="3073" max="3073" width="2.75" style="3" customWidth="1"/>
    <col min="3074" max="3074" width="3" style="3" customWidth="1"/>
    <col min="3075" max="3075" width="2.75" style="3" customWidth="1"/>
    <col min="3076" max="3076" width="17.5" style="3" customWidth="1"/>
    <col min="3077" max="3077" width="8.75" style="3"/>
    <col min="3078" max="3078" width="18" style="3" customWidth="1"/>
    <col min="3079" max="3079" width="17.5" style="3" customWidth="1"/>
    <col min="3080" max="3080" width="10.5" style="3" customWidth="1"/>
    <col min="3081" max="3081" width="25.75" style="3" customWidth="1"/>
    <col min="3082" max="3082" width="13" style="3" customWidth="1"/>
    <col min="3083" max="3083" width="5.25" style="3" customWidth="1"/>
    <col min="3084" max="3084" width="13" style="3" customWidth="1"/>
    <col min="3085" max="3086" width="3.5" style="3" customWidth="1"/>
    <col min="3087" max="3087" width="0" style="3" hidden="1" customWidth="1"/>
    <col min="3088" max="3088" width="2.25" style="3" customWidth="1"/>
    <col min="3089" max="3092" width="0" style="3" hidden="1" customWidth="1"/>
    <col min="3093" max="3094" width="8.75" style="3"/>
    <col min="3095" max="3095" width="15" style="3" customWidth="1"/>
    <col min="3096" max="3328" width="8.75" style="3"/>
    <col min="3329" max="3329" width="2.75" style="3" customWidth="1"/>
    <col min="3330" max="3330" width="3" style="3" customWidth="1"/>
    <col min="3331" max="3331" width="2.75" style="3" customWidth="1"/>
    <col min="3332" max="3332" width="17.5" style="3" customWidth="1"/>
    <col min="3333" max="3333" width="8.75" style="3"/>
    <col min="3334" max="3334" width="18" style="3" customWidth="1"/>
    <col min="3335" max="3335" width="17.5" style="3" customWidth="1"/>
    <col min="3336" max="3336" width="10.5" style="3" customWidth="1"/>
    <col min="3337" max="3337" width="25.75" style="3" customWidth="1"/>
    <col min="3338" max="3338" width="13" style="3" customWidth="1"/>
    <col min="3339" max="3339" width="5.25" style="3" customWidth="1"/>
    <col min="3340" max="3340" width="13" style="3" customWidth="1"/>
    <col min="3341" max="3342" width="3.5" style="3" customWidth="1"/>
    <col min="3343" max="3343" width="0" style="3" hidden="1" customWidth="1"/>
    <col min="3344" max="3344" width="2.25" style="3" customWidth="1"/>
    <col min="3345" max="3348" width="0" style="3" hidden="1" customWidth="1"/>
    <col min="3349" max="3350" width="8.75" style="3"/>
    <col min="3351" max="3351" width="15" style="3" customWidth="1"/>
    <col min="3352" max="3584" width="8.75" style="3"/>
    <col min="3585" max="3585" width="2.75" style="3" customWidth="1"/>
    <col min="3586" max="3586" width="3" style="3" customWidth="1"/>
    <col min="3587" max="3587" width="2.75" style="3" customWidth="1"/>
    <col min="3588" max="3588" width="17.5" style="3" customWidth="1"/>
    <col min="3589" max="3589" width="8.75" style="3"/>
    <col min="3590" max="3590" width="18" style="3" customWidth="1"/>
    <col min="3591" max="3591" width="17.5" style="3" customWidth="1"/>
    <col min="3592" max="3592" width="10.5" style="3" customWidth="1"/>
    <col min="3593" max="3593" width="25.75" style="3" customWidth="1"/>
    <col min="3594" max="3594" width="13" style="3" customWidth="1"/>
    <col min="3595" max="3595" width="5.25" style="3" customWidth="1"/>
    <col min="3596" max="3596" width="13" style="3" customWidth="1"/>
    <col min="3597" max="3598" width="3.5" style="3" customWidth="1"/>
    <col min="3599" max="3599" width="0" style="3" hidden="1" customWidth="1"/>
    <col min="3600" max="3600" width="2.25" style="3" customWidth="1"/>
    <col min="3601" max="3604" width="0" style="3" hidden="1" customWidth="1"/>
    <col min="3605" max="3606" width="8.75" style="3"/>
    <col min="3607" max="3607" width="15" style="3" customWidth="1"/>
    <col min="3608" max="3840" width="8.75" style="3"/>
    <col min="3841" max="3841" width="2.75" style="3" customWidth="1"/>
    <col min="3842" max="3842" width="3" style="3" customWidth="1"/>
    <col min="3843" max="3843" width="2.75" style="3" customWidth="1"/>
    <col min="3844" max="3844" width="17.5" style="3" customWidth="1"/>
    <col min="3845" max="3845" width="8.75" style="3"/>
    <col min="3846" max="3846" width="18" style="3" customWidth="1"/>
    <col min="3847" max="3847" width="17.5" style="3" customWidth="1"/>
    <col min="3848" max="3848" width="10.5" style="3" customWidth="1"/>
    <col min="3849" max="3849" width="25.75" style="3" customWidth="1"/>
    <col min="3850" max="3850" width="13" style="3" customWidth="1"/>
    <col min="3851" max="3851" width="5.25" style="3" customWidth="1"/>
    <col min="3852" max="3852" width="13" style="3" customWidth="1"/>
    <col min="3853" max="3854" width="3.5" style="3" customWidth="1"/>
    <col min="3855" max="3855" width="0" style="3" hidden="1" customWidth="1"/>
    <col min="3856" max="3856" width="2.25" style="3" customWidth="1"/>
    <col min="3857" max="3860" width="0" style="3" hidden="1" customWidth="1"/>
    <col min="3861" max="3862" width="8.75" style="3"/>
    <col min="3863" max="3863" width="15" style="3" customWidth="1"/>
    <col min="3864" max="4096" width="8.75" style="3"/>
    <col min="4097" max="4097" width="2.75" style="3" customWidth="1"/>
    <col min="4098" max="4098" width="3" style="3" customWidth="1"/>
    <col min="4099" max="4099" width="2.75" style="3" customWidth="1"/>
    <col min="4100" max="4100" width="17.5" style="3" customWidth="1"/>
    <col min="4101" max="4101" width="8.75" style="3"/>
    <col min="4102" max="4102" width="18" style="3" customWidth="1"/>
    <col min="4103" max="4103" width="17.5" style="3" customWidth="1"/>
    <col min="4104" max="4104" width="10.5" style="3" customWidth="1"/>
    <col min="4105" max="4105" width="25.75" style="3" customWidth="1"/>
    <col min="4106" max="4106" width="13" style="3" customWidth="1"/>
    <col min="4107" max="4107" width="5.25" style="3" customWidth="1"/>
    <col min="4108" max="4108" width="13" style="3" customWidth="1"/>
    <col min="4109" max="4110" width="3.5" style="3" customWidth="1"/>
    <col min="4111" max="4111" width="0" style="3" hidden="1" customWidth="1"/>
    <col min="4112" max="4112" width="2.25" style="3" customWidth="1"/>
    <col min="4113" max="4116" width="0" style="3" hidden="1" customWidth="1"/>
    <col min="4117" max="4118" width="8.75" style="3"/>
    <col min="4119" max="4119" width="15" style="3" customWidth="1"/>
    <col min="4120" max="4352" width="8.75" style="3"/>
    <col min="4353" max="4353" width="2.75" style="3" customWidth="1"/>
    <col min="4354" max="4354" width="3" style="3" customWidth="1"/>
    <col min="4355" max="4355" width="2.75" style="3" customWidth="1"/>
    <col min="4356" max="4356" width="17.5" style="3" customWidth="1"/>
    <col min="4357" max="4357" width="8.75" style="3"/>
    <col min="4358" max="4358" width="18" style="3" customWidth="1"/>
    <col min="4359" max="4359" width="17.5" style="3" customWidth="1"/>
    <col min="4360" max="4360" width="10.5" style="3" customWidth="1"/>
    <col min="4361" max="4361" width="25.75" style="3" customWidth="1"/>
    <col min="4362" max="4362" width="13" style="3" customWidth="1"/>
    <col min="4363" max="4363" width="5.25" style="3" customWidth="1"/>
    <col min="4364" max="4364" width="13" style="3" customWidth="1"/>
    <col min="4365" max="4366" width="3.5" style="3" customWidth="1"/>
    <col min="4367" max="4367" width="0" style="3" hidden="1" customWidth="1"/>
    <col min="4368" max="4368" width="2.25" style="3" customWidth="1"/>
    <col min="4369" max="4372" width="0" style="3" hidden="1" customWidth="1"/>
    <col min="4373" max="4374" width="8.75" style="3"/>
    <col min="4375" max="4375" width="15" style="3" customWidth="1"/>
    <col min="4376" max="4608" width="8.75" style="3"/>
    <col min="4609" max="4609" width="2.75" style="3" customWidth="1"/>
    <col min="4610" max="4610" width="3" style="3" customWidth="1"/>
    <col min="4611" max="4611" width="2.75" style="3" customWidth="1"/>
    <col min="4612" max="4612" width="17.5" style="3" customWidth="1"/>
    <col min="4613" max="4613" width="8.75" style="3"/>
    <col min="4614" max="4614" width="18" style="3" customWidth="1"/>
    <col min="4615" max="4615" width="17.5" style="3" customWidth="1"/>
    <col min="4616" max="4616" width="10.5" style="3" customWidth="1"/>
    <col min="4617" max="4617" width="25.75" style="3" customWidth="1"/>
    <col min="4618" max="4618" width="13" style="3" customWidth="1"/>
    <col min="4619" max="4619" width="5.25" style="3" customWidth="1"/>
    <col min="4620" max="4620" width="13" style="3" customWidth="1"/>
    <col min="4621" max="4622" width="3.5" style="3" customWidth="1"/>
    <col min="4623" max="4623" width="0" style="3" hidden="1" customWidth="1"/>
    <col min="4624" max="4624" width="2.25" style="3" customWidth="1"/>
    <col min="4625" max="4628" width="0" style="3" hidden="1" customWidth="1"/>
    <col min="4629" max="4630" width="8.75" style="3"/>
    <col min="4631" max="4631" width="15" style="3" customWidth="1"/>
    <col min="4632" max="4864" width="8.75" style="3"/>
    <col min="4865" max="4865" width="2.75" style="3" customWidth="1"/>
    <col min="4866" max="4866" width="3" style="3" customWidth="1"/>
    <col min="4867" max="4867" width="2.75" style="3" customWidth="1"/>
    <col min="4868" max="4868" width="17.5" style="3" customWidth="1"/>
    <col min="4869" max="4869" width="8.75" style="3"/>
    <col min="4870" max="4870" width="18" style="3" customWidth="1"/>
    <col min="4871" max="4871" width="17.5" style="3" customWidth="1"/>
    <col min="4872" max="4872" width="10.5" style="3" customWidth="1"/>
    <col min="4873" max="4873" width="25.75" style="3" customWidth="1"/>
    <col min="4874" max="4874" width="13" style="3" customWidth="1"/>
    <col min="4875" max="4875" width="5.25" style="3" customWidth="1"/>
    <col min="4876" max="4876" width="13" style="3" customWidth="1"/>
    <col min="4877" max="4878" width="3.5" style="3" customWidth="1"/>
    <col min="4879" max="4879" width="0" style="3" hidden="1" customWidth="1"/>
    <col min="4880" max="4880" width="2.25" style="3" customWidth="1"/>
    <col min="4881" max="4884" width="0" style="3" hidden="1" customWidth="1"/>
    <col min="4885" max="4886" width="8.75" style="3"/>
    <col min="4887" max="4887" width="15" style="3" customWidth="1"/>
    <col min="4888" max="5120" width="8.75" style="3"/>
    <col min="5121" max="5121" width="2.75" style="3" customWidth="1"/>
    <col min="5122" max="5122" width="3" style="3" customWidth="1"/>
    <col min="5123" max="5123" width="2.75" style="3" customWidth="1"/>
    <col min="5124" max="5124" width="17.5" style="3" customWidth="1"/>
    <col min="5125" max="5125" width="8.75" style="3"/>
    <col min="5126" max="5126" width="18" style="3" customWidth="1"/>
    <col min="5127" max="5127" width="17.5" style="3" customWidth="1"/>
    <col min="5128" max="5128" width="10.5" style="3" customWidth="1"/>
    <col min="5129" max="5129" width="25.75" style="3" customWidth="1"/>
    <col min="5130" max="5130" width="13" style="3" customWidth="1"/>
    <col min="5131" max="5131" width="5.25" style="3" customWidth="1"/>
    <col min="5132" max="5132" width="13" style="3" customWidth="1"/>
    <col min="5133" max="5134" width="3.5" style="3" customWidth="1"/>
    <col min="5135" max="5135" width="0" style="3" hidden="1" customWidth="1"/>
    <col min="5136" max="5136" width="2.25" style="3" customWidth="1"/>
    <col min="5137" max="5140" width="0" style="3" hidden="1" customWidth="1"/>
    <col min="5141" max="5142" width="8.75" style="3"/>
    <col min="5143" max="5143" width="15" style="3" customWidth="1"/>
    <col min="5144" max="5376" width="8.75" style="3"/>
    <col min="5377" max="5377" width="2.75" style="3" customWidth="1"/>
    <col min="5378" max="5378" width="3" style="3" customWidth="1"/>
    <col min="5379" max="5379" width="2.75" style="3" customWidth="1"/>
    <col min="5380" max="5380" width="17.5" style="3" customWidth="1"/>
    <col min="5381" max="5381" width="8.75" style="3"/>
    <col min="5382" max="5382" width="18" style="3" customWidth="1"/>
    <col min="5383" max="5383" width="17.5" style="3" customWidth="1"/>
    <col min="5384" max="5384" width="10.5" style="3" customWidth="1"/>
    <col min="5385" max="5385" width="25.75" style="3" customWidth="1"/>
    <col min="5386" max="5386" width="13" style="3" customWidth="1"/>
    <col min="5387" max="5387" width="5.25" style="3" customWidth="1"/>
    <col min="5388" max="5388" width="13" style="3" customWidth="1"/>
    <col min="5389" max="5390" width="3.5" style="3" customWidth="1"/>
    <col min="5391" max="5391" width="0" style="3" hidden="1" customWidth="1"/>
    <col min="5392" max="5392" width="2.25" style="3" customWidth="1"/>
    <col min="5393" max="5396" width="0" style="3" hidden="1" customWidth="1"/>
    <col min="5397" max="5398" width="8.75" style="3"/>
    <col min="5399" max="5399" width="15" style="3" customWidth="1"/>
    <col min="5400" max="5632" width="8.75" style="3"/>
    <col min="5633" max="5633" width="2.75" style="3" customWidth="1"/>
    <col min="5634" max="5634" width="3" style="3" customWidth="1"/>
    <col min="5635" max="5635" width="2.75" style="3" customWidth="1"/>
    <col min="5636" max="5636" width="17.5" style="3" customWidth="1"/>
    <col min="5637" max="5637" width="8.75" style="3"/>
    <col min="5638" max="5638" width="18" style="3" customWidth="1"/>
    <col min="5639" max="5639" width="17.5" style="3" customWidth="1"/>
    <col min="5640" max="5640" width="10.5" style="3" customWidth="1"/>
    <col min="5641" max="5641" width="25.75" style="3" customWidth="1"/>
    <col min="5642" max="5642" width="13" style="3" customWidth="1"/>
    <col min="5643" max="5643" width="5.25" style="3" customWidth="1"/>
    <col min="5644" max="5644" width="13" style="3" customWidth="1"/>
    <col min="5645" max="5646" width="3.5" style="3" customWidth="1"/>
    <col min="5647" max="5647" width="0" style="3" hidden="1" customWidth="1"/>
    <col min="5648" max="5648" width="2.25" style="3" customWidth="1"/>
    <col min="5649" max="5652" width="0" style="3" hidden="1" customWidth="1"/>
    <col min="5653" max="5654" width="8.75" style="3"/>
    <col min="5655" max="5655" width="15" style="3" customWidth="1"/>
    <col min="5656" max="5888" width="8.75" style="3"/>
    <col min="5889" max="5889" width="2.75" style="3" customWidth="1"/>
    <col min="5890" max="5890" width="3" style="3" customWidth="1"/>
    <col min="5891" max="5891" width="2.75" style="3" customWidth="1"/>
    <col min="5892" max="5892" width="17.5" style="3" customWidth="1"/>
    <col min="5893" max="5893" width="8.75" style="3"/>
    <col min="5894" max="5894" width="18" style="3" customWidth="1"/>
    <col min="5895" max="5895" width="17.5" style="3" customWidth="1"/>
    <col min="5896" max="5896" width="10.5" style="3" customWidth="1"/>
    <col min="5897" max="5897" width="25.75" style="3" customWidth="1"/>
    <col min="5898" max="5898" width="13" style="3" customWidth="1"/>
    <col min="5899" max="5899" width="5.25" style="3" customWidth="1"/>
    <col min="5900" max="5900" width="13" style="3" customWidth="1"/>
    <col min="5901" max="5902" width="3.5" style="3" customWidth="1"/>
    <col min="5903" max="5903" width="0" style="3" hidden="1" customWidth="1"/>
    <col min="5904" max="5904" width="2.25" style="3" customWidth="1"/>
    <col min="5905" max="5908" width="0" style="3" hidden="1" customWidth="1"/>
    <col min="5909" max="5910" width="8.75" style="3"/>
    <col min="5911" max="5911" width="15" style="3" customWidth="1"/>
    <col min="5912" max="6144" width="8.75" style="3"/>
    <col min="6145" max="6145" width="2.75" style="3" customWidth="1"/>
    <col min="6146" max="6146" width="3" style="3" customWidth="1"/>
    <col min="6147" max="6147" width="2.75" style="3" customWidth="1"/>
    <col min="6148" max="6148" width="17.5" style="3" customWidth="1"/>
    <col min="6149" max="6149" width="8.75" style="3"/>
    <col min="6150" max="6150" width="18" style="3" customWidth="1"/>
    <col min="6151" max="6151" width="17.5" style="3" customWidth="1"/>
    <col min="6152" max="6152" width="10.5" style="3" customWidth="1"/>
    <col min="6153" max="6153" width="25.75" style="3" customWidth="1"/>
    <col min="6154" max="6154" width="13" style="3" customWidth="1"/>
    <col min="6155" max="6155" width="5.25" style="3" customWidth="1"/>
    <col min="6156" max="6156" width="13" style="3" customWidth="1"/>
    <col min="6157" max="6158" width="3.5" style="3" customWidth="1"/>
    <col min="6159" max="6159" width="0" style="3" hidden="1" customWidth="1"/>
    <col min="6160" max="6160" width="2.25" style="3" customWidth="1"/>
    <col min="6161" max="6164" width="0" style="3" hidden="1" customWidth="1"/>
    <col min="6165" max="6166" width="8.75" style="3"/>
    <col min="6167" max="6167" width="15" style="3" customWidth="1"/>
    <col min="6168" max="6400" width="8.75" style="3"/>
    <col min="6401" max="6401" width="2.75" style="3" customWidth="1"/>
    <col min="6402" max="6402" width="3" style="3" customWidth="1"/>
    <col min="6403" max="6403" width="2.75" style="3" customWidth="1"/>
    <col min="6404" max="6404" width="17.5" style="3" customWidth="1"/>
    <col min="6405" max="6405" width="8.75" style="3"/>
    <col min="6406" max="6406" width="18" style="3" customWidth="1"/>
    <col min="6407" max="6407" width="17.5" style="3" customWidth="1"/>
    <col min="6408" max="6408" width="10.5" style="3" customWidth="1"/>
    <col min="6409" max="6409" width="25.75" style="3" customWidth="1"/>
    <col min="6410" max="6410" width="13" style="3" customWidth="1"/>
    <col min="6411" max="6411" width="5.25" style="3" customWidth="1"/>
    <col min="6412" max="6412" width="13" style="3" customWidth="1"/>
    <col min="6413" max="6414" width="3.5" style="3" customWidth="1"/>
    <col min="6415" max="6415" width="0" style="3" hidden="1" customWidth="1"/>
    <col min="6416" max="6416" width="2.25" style="3" customWidth="1"/>
    <col min="6417" max="6420" width="0" style="3" hidden="1" customWidth="1"/>
    <col min="6421" max="6422" width="8.75" style="3"/>
    <col min="6423" max="6423" width="15" style="3" customWidth="1"/>
    <col min="6424" max="6656" width="8.75" style="3"/>
    <col min="6657" max="6657" width="2.75" style="3" customWidth="1"/>
    <col min="6658" max="6658" width="3" style="3" customWidth="1"/>
    <col min="6659" max="6659" width="2.75" style="3" customWidth="1"/>
    <col min="6660" max="6660" width="17.5" style="3" customWidth="1"/>
    <col min="6661" max="6661" width="8.75" style="3"/>
    <col min="6662" max="6662" width="18" style="3" customWidth="1"/>
    <col min="6663" max="6663" width="17.5" style="3" customWidth="1"/>
    <col min="6664" max="6664" width="10.5" style="3" customWidth="1"/>
    <col min="6665" max="6665" width="25.75" style="3" customWidth="1"/>
    <col min="6666" max="6666" width="13" style="3" customWidth="1"/>
    <col min="6667" max="6667" width="5.25" style="3" customWidth="1"/>
    <col min="6668" max="6668" width="13" style="3" customWidth="1"/>
    <col min="6669" max="6670" width="3.5" style="3" customWidth="1"/>
    <col min="6671" max="6671" width="0" style="3" hidden="1" customWidth="1"/>
    <col min="6672" max="6672" width="2.25" style="3" customWidth="1"/>
    <col min="6673" max="6676" width="0" style="3" hidden="1" customWidth="1"/>
    <col min="6677" max="6678" width="8.75" style="3"/>
    <col min="6679" max="6679" width="15" style="3" customWidth="1"/>
    <col min="6680" max="6912" width="8.75" style="3"/>
    <col min="6913" max="6913" width="2.75" style="3" customWidth="1"/>
    <col min="6914" max="6914" width="3" style="3" customWidth="1"/>
    <col min="6915" max="6915" width="2.75" style="3" customWidth="1"/>
    <col min="6916" max="6916" width="17.5" style="3" customWidth="1"/>
    <col min="6917" max="6917" width="8.75" style="3"/>
    <col min="6918" max="6918" width="18" style="3" customWidth="1"/>
    <col min="6919" max="6919" width="17.5" style="3" customWidth="1"/>
    <col min="6920" max="6920" width="10.5" style="3" customWidth="1"/>
    <col min="6921" max="6921" width="25.75" style="3" customWidth="1"/>
    <col min="6922" max="6922" width="13" style="3" customWidth="1"/>
    <col min="6923" max="6923" width="5.25" style="3" customWidth="1"/>
    <col min="6924" max="6924" width="13" style="3" customWidth="1"/>
    <col min="6925" max="6926" width="3.5" style="3" customWidth="1"/>
    <col min="6927" max="6927" width="0" style="3" hidden="1" customWidth="1"/>
    <col min="6928" max="6928" width="2.25" style="3" customWidth="1"/>
    <col min="6929" max="6932" width="0" style="3" hidden="1" customWidth="1"/>
    <col min="6933" max="6934" width="8.75" style="3"/>
    <col min="6935" max="6935" width="15" style="3" customWidth="1"/>
    <col min="6936" max="7168" width="8.75" style="3"/>
    <col min="7169" max="7169" width="2.75" style="3" customWidth="1"/>
    <col min="7170" max="7170" width="3" style="3" customWidth="1"/>
    <col min="7171" max="7171" width="2.75" style="3" customWidth="1"/>
    <col min="7172" max="7172" width="17.5" style="3" customWidth="1"/>
    <col min="7173" max="7173" width="8.75" style="3"/>
    <col min="7174" max="7174" width="18" style="3" customWidth="1"/>
    <col min="7175" max="7175" width="17.5" style="3" customWidth="1"/>
    <col min="7176" max="7176" width="10.5" style="3" customWidth="1"/>
    <col min="7177" max="7177" width="25.75" style="3" customWidth="1"/>
    <col min="7178" max="7178" width="13" style="3" customWidth="1"/>
    <col min="7179" max="7179" width="5.25" style="3" customWidth="1"/>
    <col min="7180" max="7180" width="13" style="3" customWidth="1"/>
    <col min="7181" max="7182" width="3.5" style="3" customWidth="1"/>
    <col min="7183" max="7183" width="0" style="3" hidden="1" customWidth="1"/>
    <col min="7184" max="7184" width="2.25" style="3" customWidth="1"/>
    <col min="7185" max="7188" width="0" style="3" hidden="1" customWidth="1"/>
    <col min="7189" max="7190" width="8.75" style="3"/>
    <col min="7191" max="7191" width="15" style="3" customWidth="1"/>
    <col min="7192" max="7424" width="8.75" style="3"/>
    <col min="7425" max="7425" width="2.75" style="3" customWidth="1"/>
    <col min="7426" max="7426" width="3" style="3" customWidth="1"/>
    <col min="7427" max="7427" width="2.75" style="3" customWidth="1"/>
    <col min="7428" max="7428" width="17.5" style="3" customWidth="1"/>
    <col min="7429" max="7429" width="8.75" style="3"/>
    <col min="7430" max="7430" width="18" style="3" customWidth="1"/>
    <col min="7431" max="7431" width="17.5" style="3" customWidth="1"/>
    <col min="7432" max="7432" width="10.5" style="3" customWidth="1"/>
    <col min="7433" max="7433" width="25.75" style="3" customWidth="1"/>
    <col min="7434" max="7434" width="13" style="3" customWidth="1"/>
    <col min="7435" max="7435" width="5.25" style="3" customWidth="1"/>
    <col min="7436" max="7436" width="13" style="3" customWidth="1"/>
    <col min="7437" max="7438" width="3.5" style="3" customWidth="1"/>
    <col min="7439" max="7439" width="0" style="3" hidden="1" customWidth="1"/>
    <col min="7440" max="7440" width="2.25" style="3" customWidth="1"/>
    <col min="7441" max="7444" width="0" style="3" hidden="1" customWidth="1"/>
    <col min="7445" max="7446" width="8.75" style="3"/>
    <col min="7447" max="7447" width="15" style="3" customWidth="1"/>
    <col min="7448" max="7680" width="8.75" style="3"/>
    <col min="7681" max="7681" width="2.75" style="3" customWidth="1"/>
    <col min="7682" max="7682" width="3" style="3" customWidth="1"/>
    <col min="7683" max="7683" width="2.75" style="3" customWidth="1"/>
    <col min="7684" max="7684" width="17.5" style="3" customWidth="1"/>
    <col min="7685" max="7685" width="8.75" style="3"/>
    <col min="7686" max="7686" width="18" style="3" customWidth="1"/>
    <col min="7687" max="7687" width="17.5" style="3" customWidth="1"/>
    <col min="7688" max="7688" width="10.5" style="3" customWidth="1"/>
    <col min="7689" max="7689" width="25.75" style="3" customWidth="1"/>
    <col min="7690" max="7690" width="13" style="3" customWidth="1"/>
    <col min="7691" max="7691" width="5.25" style="3" customWidth="1"/>
    <col min="7692" max="7692" width="13" style="3" customWidth="1"/>
    <col min="7693" max="7694" width="3.5" style="3" customWidth="1"/>
    <col min="7695" max="7695" width="0" style="3" hidden="1" customWidth="1"/>
    <col min="7696" max="7696" width="2.25" style="3" customWidth="1"/>
    <col min="7697" max="7700" width="0" style="3" hidden="1" customWidth="1"/>
    <col min="7701" max="7702" width="8.75" style="3"/>
    <col min="7703" max="7703" width="15" style="3" customWidth="1"/>
    <col min="7704" max="7936" width="8.75" style="3"/>
    <col min="7937" max="7937" width="2.75" style="3" customWidth="1"/>
    <col min="7938" max="7938" width="3" style="3" customWidth="1"/>
    <col min="7939" max="7939" width="2.75" style="3" customWidth="1"/>
    <col min="7940" max="7940" width="17.5" style="3" customWidth="1"/>
    <col min="7941" max="7941" width="8.75" style="3"/>
    <col min="7942" max="7942" width="18" style="3" customWidth="1"/>
    <col min="7943" max="7943" width="17.5" style="3" customWidth="1"/>
    <col min="7944" max="7944" width="10.5" style="3" customWidth="1"/>
    <col min="7945" max="7945" width="25.75" style="3" customWidth="1"/>
    <col min="7946" max="7946" width="13" style="3" customWidth="1"/>
    <col min="7947" max="7947" width="5.25" style="3" customWidth="1"/>
    <col min="7948" max="7948" width="13" style="3" customWidth="1"/>
    <col min="7949" max="7950" width="3.5" style="3" customWidth="1"/>
    <col min="7951" max="7951" width="0" style="3" hidden="1" customWidth="1"/>
    <col min="7952" max="7952" width="2.25" style="3" customWidth="1"/>
    <col min="7953" max="7956" width="0" style="3" hidden="1" customWidth="1"/>
    <col min="7957" max="7958" width="8.75" style="3"/>
    <col min="7959" max="7959" width="15" style="3" customWidth="1"/>
    <col min="7960" max="8192" width="8.75" style="3"/>
    <col min="8193" max="8193" width="2.75" style="3" customWidth="1"/>
    <col min="8194" max="8194" width="3" style="3" customWidth="1"/>
    <col min="8195" max="8195" width="2.75" style="3" customWidth="1"/>
    <col min="8196" max="8196" width="17.5" style="3" customWidth="1"/>
    <col min="8197" max="8197" width="8.75" style="3"/>
    <col min="8198" max="8198" width="18" style="3" customWidth="1"/>
    <col min="8199" max="8199" width="17.5" style="3" customWidth="1"/>
    <col min="8200" max="8200" width="10.5" style="3" customWidth="1"/>
    <col min="8201" max="8201" width="25.75" style="3" customWidth="1"/>
    <col min="8202" max="8202" width="13" style="3" customWidth="1"/>
    <col min="8203" max="8203" width="5.25" style="3" customWidth="1"/>
    <col min="8204" max="8204" width="13" style="3" customWidth="1"/>
    <col min="8205" max="8206" width="3.5" style="3" customWidth="1"/>
    <col min="8207" max="8207" width="0" style="3" hidden="1" customWidth="1"/>
    <col min="8208" max="8208" width="2.25" style="3" customWidth="1"/>
    <col min="8209" max="8212" width="0" style="3" hidden="1" customWidth="1"/>
    <col min="8213" max="8214" width="8.75" style="3"/>
    <col min="8215" max="8215" width="15" style="3" customWidth="1"/>
    <col min="8216" max="8448" width="8.75" style="3"/>
    <col min="8449" max="8449" width="2.75" style="3" customWidth="1"/>
    <col min="8450" max="8450" width="3" style="3" customWidth="1"/>
    <col min="8451" max="8451" width="2.75" style="3" customWidth="1"/>
    <col min="8452" max="8452" width="17.5" style="3" customWidth="1"/>
    <col min="8453" max="8453" width="8.75" style="3"/>
    <col min="8454" max="8454" width="18" style="3" customWidth="1"/>
    <col min="8455" max="8455" width="17.5" style="3" customWidth="1"/>
    <col min="8456" max="8456" width="10.5" style="3" customWidth="1"/>
    <col min="8457" max="8457" width="25.75" style="3" customWidth="1"/>
    <col min="8458" max="8458" width="13" style="3" customWidth="1"/>
    <col min="8459" max="8459" width="5.25" style="3" customWidth="1"/>
    <col min="8460" max="8460" width="13" style="3" customWidth="1"/>
    <col min="8461" max="8462" width="3.5" style="3" customWidth="1"/>
    <col min="8463" max="8463" width="0" style="3" hidden="1" customWidth="1"/>
    <col min="8464" max="8464" width="2.25" style="3" customWidth="1"/>
    <col min="8465" max="8468" width="0" style="3" hidden="1" customWidth="1"/>
    <col min="8469" max="8470" width="8.75" style="3"/>
    <col min="8471" max="8471" width="15" style="3" customWidth="1"/>
    <col min="8472" max="8704" width="8.75" style="3"/>
    <col min="8705" max="8705" width="2.75" style="3" customWidth="1"/>
    <col min="8706" max="8706" width="3" style="3" customWidth="1"/>
    <col min="8707" max="8707" width="2.75" style="3" customWidth="1"/>
    <col min="8708" max="8708" width="17.5" style="3" customWidth="1"/>
    <col min="8709" max="8709" width="8.75" style="3"/>
    <col min="8710" max="8710" width="18" style="3" customWidth="1"/>
    <col min="8711" max="8711" width="17.5" style="3" customWidth="1"/>
    <col min="8712" max="8712" width="10.5" style="3" customWidth="1"/>
    <col min="8713" max="8713" width="25.75" style="3" customWidth="1"/>
    <col min="8714" max="8714" width="13" style="3" customWidth="1"/>
    <col min="8715" max="8715" width="5.25" style="3" customWidth="1"/>
    <col min="8716" max="8716" width="13" style="3" customWidth="1"/>
    <col min="8717" max="8718" width="3.5" style="3" customWidth="1"/>
    <col min="8719" max="8719" width="0" style="3" hidden="1" customWidth="1"/>
    <col min="8720" max="8720" width="2.25" style="3" customWidth="1"/>
    <col min="8721" max="8724" width="0" style="3" hidden="1" customWidth="1"/>
    <col min="8725" max="8726" width="8.75" style="3"/>
    <col min="8727" max="8727" width="15" style="3" customWidth="1"/>
    <col min="8728" max="8960" width="8.75" style="3"/>
    <col min="8961" max="8961" width="2.75" style="3" customWidth="1"/>
    <col min="8962" max="8962" width="3" style="3" customWidth="1"/>
    <col min="8963" max="8963" width="2.75" style="3" customWidth="1"/>
    <col min="8964" max="8964" width="17.5" style="3" customWidth="1"/>
    <col min="8965" max="8965" width="8.75" style="3"/>
    <col min="8966" max="8966" width="18" style="3" customWidth="1"/>
    <col min="8967" max="8967" width="17.5" style="3" customWidth="1"/>
    <col min="8968" max="8968" width="10.5" style="3" customWidth="1"/>
    <col min="8969" max="8969" width="25.75" style="3" customWidth="1"/>
    <col min="8970" max="8970" width="13" style="3" customWidth="1"/>
    <col min="8971" max="8971" width="5.25" style="3" customWidth="1"/>
    <col min="8972" max="8972" width="13" style="3" customWidth="1"/>
    <col min="8973" max="8974" width="3.5" style="3" customWidth="1"/>
    <col min="8975" max="8975" width="0" style="3" hidden="1" customWidth="1"/>
    <col min="8976" max="8976" width="2.25" style="3" customWidth="1"/>
    <col min="8977" max="8980" width="0" style="3" hidden="1" customWidth="1"/>
    <col min="8981" max="8982" width="8.75" style="3"/>
    <col min="8983" max="8983" width="15" style="3" customWidth="1"/>
    <col min="8984" max="9216" width="8.75" style="3"/>
    <col min="9217" max="9217" width="2.75" style="3" customWidth="1"/>
    <col min="9218" max="9218" width="3" style="3" customWidth="1"/>
    <col min="9219" max="9219" width="2.75" style="3" customWidth="1"/>
    <col min="9220" max="9220" width="17.5" style="3" customWidth="1"/>
    <col min="9221" max="9221" width="8.75" style="3"/>
    <col min="9222" max="9222" width="18" style="3" customWidth="1"/>
    <col min="9223" max="9223" width="17.5" style="3" customWidth="1"/>
    <col min="9224" max="9224" width="10.5" style="3" customWidth="1"/>
    <col min="9225" max="9225" width="25.75" style="3" customWidth="1"/>
    <col min="9226" max="9226" width="13" style="3" customWidth="1"/>
    <col min="9227" max="9227" width="5.25" style="3" customWidth="1"/>
    <col min="9228" max="9228" width="13" style="3" customWidth="1"/>
    <col min="9229" max="9230" width="3.5" style="3" customWidth="1"/>
    <col min="9231" max="9231" width="0" style="3" hidden="1" customWidth="1"/>
    <col min="9232" max="9232" width="2.25" style="3" customWidth="1"/>
    <col min="9233" max="9236" width="0" style="3" hidden="1" customWidth="1"/>
    <col min="9237" max="9238" width="8.75" style="3"/>
    <col min="9239" max="9239" width="15" style="3" customWidth="1"/>
    <col min="9240" max="9472" width="8.75" style="3"/>
    <col min="9473" max="9473" width="2.75" style="3" customWidth="1"/>
    <col min="9474" max="9474" width="3" style="3" customWidth="1"/>
    <col min="9475" max="9475" width="2.75" style="3" customWidth="1"/>
    <col min="9476" max="9476" width="17.5" style="3" customWidth="1"/>
    <col min="9477" max="9477" width="8.75" style="3"/>
    <col min="9478" max="9478" width="18" style="3" customWidth="1"/>
    <col min="9479" max="9479" width="17.5" style="3" customWidth="1"/>
    <col min="9480" max="9480" width="10.5" style="3" customWidth="1"/>
    <col min="9481" max="9481" width="25.75" style="3" customWidth="1"/>
    <col min="9482" max="9482" width="13" style="3" customWidth="1"/>
    <col min="9483" max="9483" width="5.25" style="3" customWidth="1"/>
    <col min="9484" max="9484" width="13" style="3" customWidth="1"/>
    <col min="9485" max="9486" width="3.5" style="3" customWidth="1"/>
    <col min="9487" max="9487" width="0" style="3" hidden="1" customWidth="1"/>
    <col min="9488" max="9488" width="2.25" style="3" customWidth="1"/>
    <col min="9489" max="9492" width="0" style="3" hidden="1" customWidth="1"/>
    <col min="9493" max="9494" width="8.75" style="3"/>
    <col min="9495" max="9495" width="15" style="3" customWidth="1"/>
    <col min="9496" max="9728" width="8.75" style="3"/>
    <col min="9729" max="9729" width="2.75" style="3" customWidth="1"/>
    <col min="9730" max="9730" width="3" style="3" customWidth="1"/>
    <col min="9731" max="9731" width="2.75" style="3" customWidth="1"/>
    <col min="9732" max="9732" width="17.5" style="3" customWidth="1"/>
    <col min="9733" max="9733" width="8.75" style="3"/>
    <col min="9734" max="9734" width="18" style="3" customWidth="1"/>
    <col min="9735" max="9735" width="17.5" style="3" customWidth="1"/>
    <col min="9736" max="9736" width="10.5" style="3" customWidth="1"/>
    <col min="9737" max="9737" width="25.75" style="3" customWidth="1"/>
    <col min="9738" max="9738" width="13" style="3" customWidth="1"/>
    <col min="9739" max="9739" width="5.25" style="3" customWidth="1"/>
    <col min="9740" max="9740" width="13" style="3" customWidth="1"/>
    <col min="9741" max="9742" width="3.5" style="3" customWidth="1"/>
    <col min="9743" max="9743" width="0" style="3" hidden="1" customWidth="1"/>
    <col min="9744" max="9744" width="2.25" style="3" customWidth="1"/>
    <col min="9745" max="9748" width="0" style="3" hidden="1" customWidth="1"/>
    <col min="9749" max="9750" width="8.75" style="3"/>
    <col min="9751" max="9751" width="15" style="3" customWidth="1"/>
    <col min="9752" max="9984" width="8.75" style="3"/>
    <col min="9985" max="9985" width="2.75" style="3" customWidth="1"/>
    <col min="9986" max="9986" width="3" style="3" customWidth="1"/>
    <col min="9987" max="9987" width="2.75" style="3" customWidth="1"/>
    <col min="9988" max="9988" width="17.5" style="3" customWidth="1"/>
    <col min="9989" max="9989" width="8.75" style="3"/>
    <col min="9990" max="9990" width="18" style="3" customWidth="1"/>
    <col min="9991" max="9991" width="17.5" style="3" customWidth="1"/>
    <col min="9992" max="9992" width="10.5" style="3" customWidth="1"/>
    <col min="9993" max="9993" width="25.75" style="3" customWidth="1"/>
    <col min="9994" max="9994" width="13" style="3" customWidth="1"/>
    <col min="9995" max="9995" width="5.25" style="3" customWidth="1"/>
    <col min="9996" max="9996" width="13" style="3" customWidth="1"/>
    <col min="9997" max="9998" width="3.5" style="3" customWidth="1"/>
    <col min="9999" max="9999" width="0" style="3" hidden="1" customWidth="1"/>
    <col min="10000" max="10000" width="2.25" style="3" customWidth="1"/>
    <col min="10001" max="10004" width="0" style="3" hidden="1" customWidth="1"/>
    <col min="10005" max="10006" width="8.75" style="3"/>
    <col min="10007" max="10007" width="15" style="3" customWidth="1"/>
    <col min="10008" max="10240" width="8.75" style="3"/>
    <col min="10241" max="10241" width="2.75" style="3" customWidth="1"/>
    <col min="10242" max="10242" width="3" style="3" customWidth="1"/>
    <col min="10243" max="10243" width="2.75" style="3" customWidth="1"/>
    <col min="10244" max="10244" width="17.5" style="3" customWidth="1"/>
    <col min="10245" max="10245" width="8.75" style="3"/>
    <col min="10246" max="10246" width="18" style="3" customWidth="1"/>
    <col min="10247" max="10247" width="17.5" style="3" customWidth="1"/>
    <col min="10248" max="10248" width="10.5" style="3" customWidth="1"/>
    <col min="10249" max="10249" width="25.75" style="3" customWidth="1"/>
    <col min="10250" max="10250" width="13" style="3" customWidth="1"/>
    <col min="10251" max="10251" width="5.25" style="3" customWidth="1"/>
    <col min="10252" max="10252" width="13" style="3" customWidth="1"/>
    <col min="10253" max="10254" width="3.5" style="3" customWidth="1"/>
    <col min="10255" max="10255" width="0" style="3" hidden="1" customWidth="1"/>
    <col min="10256" max="10256" width="2.25" style="3" customWidth="1"/>
    <col min="10257" max="10260" width="0" style="3" hidden="1" customWidth="1"/>
    <col min="10261" max="10262" width="8.75" style="3"/>
    <col min="10263" max="10263" width="15" style="3" customWidth="1"/>
    <col min="10264" max="10496" width="8.75" style="3"/>
    <col min="10497" max="10497" width="2.75" style="3" customWidth="1"/>
    <col min="10498" max="10498" width="3" style="3" customWidth="1"/>
    <col min="10499" max="10499" width="2.75" style="3" customWidth="1"/>
    <col min="10500" max="10500" width="17.5" style="3" customWidth="1"/>
    <col min="10501" max="10501" width="8.75" style="3"/>
    <col min="10502" max="10502" width="18" style="3" customWidth="1"/>
    <col min="10503" max="10503" width="17.5" style="3" customWidth="1"/>
    <col min="10504" max="10504" width="10.5" style="3" customWidth="1"/>
    <col min="10505" max="10505" width="25.75" style="3" customWidth="1"/>
    <col min="10506" max="10506" width="13" style="3" customWidth="1"/>
    <col min="10507" max="10507" width="5.25" style="3" customWidth="1"/>
    <col min="10508" max="10508" width="13" style="3" customWidth="1"/>
    <col min="10509" max="10510" width="3.5" style="3" customWidth="1"/>
    <col min="10511" max="10511" width="0" style="3" hidden="1" customWidth="1"/>
    <col min="10512" max="10512" width="2.25" style="3" customWidth="1"/>
    <col min="10513" max="10516" width="0" style="3" hidden="1" customWidth="1"/>
    <col min="10517" max="10518" width="8.75" style="3"/>
    <col min="10519" max="10519" width="15" style="3" customWidth="1"/>
    <col min="10520" max="10752" width="8.75" style="3"/>
    <col min="10753" max="10753" width="2.75" style="3" customWidth="1"/>
    <col min="10754" max="10754" width="3" style="3" customWidth="1"/>
    <col min="10755" max="10755" width="2.75" style="3" customWidth="1"/>
    <col min="10756" max="10756" width="17.5" style="3" customWidth="1"/>
    <col min="10757" max="10757" width="8.75" style="3"/>
    <col min="10758" max="10758" width="18" style="3" customWidth="1"/>
    <col min="10759" max="10759" width="17.5" style="3" customWidth="1"/>
    <col min="10760" max="10760" width="10.5" style="3" customWidth="1"/>
    <col min="10761" max="10761" width="25.75" style="3" customWidth="1"/>
    <col min="10762" max="10762" width="13" style="3" customWidth="1"/>
    <col min="10763" max="10763" width="5.25" style="3" customWidth="1"/>
    <col min="10764" max="10764" width="13" style="3" customWidth="1"/>
    <col min="10765" max="10766" width="3.5" style="3" customWidth="1"/>
    <col min="10767" max="10767" width="0" style="3" hidden="1" customWidth="1"/>
    <col min="10768" max="10768" width="2.25" style="3" customWidth="1"/>
    <col min="10769" max="10772" width="0" style="3" hidden="1" customWidth="1"/>
    <col min="10773" max="10774" width="8.75" style="3"/>
    <col min="10775" max="10775" width="15" style="3" customWidth="1"/>
    <col min="10776" max="11008" width="8.75" style="3"/>
    <col min="11009" max="11009" width="2.75" style="3" customWidth="1"/>
    <col min="11010" max="11010" width="3" style="3" customWidth="1"/>
    <col min="11011" max="11011" width="2.75" style="3" customWidth="1"/>
    <col min="11012" max="11012" width="17.5" style="3" customWidth="1"/>
    <col min="11013" max="11013" width="8.75" style="3"/>
    <col min="11014" max="11014" width="18" style="3" customWidth="1"/>
    <col min="11015" max="11015" width="17.5" style="3" customWidth="1"/>
    <col min="11016" max="11016" width="10.5" style="3" customWidth="1"/>
    <col min="11017" max="11017" width="25.75" style="3" customWidth="1"/>
    <col min="11018" max="11018" width="13" style="3" customWidth="1"/>
    <col min="11019" max="11019" width="5.25" style="3" customWidth="1"/>
    <col min="11020" max="11020" width="13" style="3" customWidth="1"/>
    <col min="11021" max="11022" width="3.5" style="3" customWidth="1"/>
    <col min="11023" max="11023" width="0" style="3" hidden="1" customWidth="1"/>
    <col min="11024" max="11024" width="2.25" style="3" customWidth="1"/>
    <col min="11025" max="11028" width="0" style="3" hidden="1" customWidth="1"/>
    <col min="11029" max="11030" width="8.75" style="3"/>
    <col min="11031" max="11031" width="15" style="3" customWidth="1"/>
    <col min="11032" max="11264" width="8.75" style="3"/>
    <col min="11265" max="11265" width="2.75" style="3" customWidth="1"/>
    <col min="11266" max="11266" width="3" style="3" customWidth="1"/>
    <col min="11267" max="11267" width="2.75" style="3" customWidth="1"/>
    <col min="11268" max="11268" width="17.5" style="3" customWidth="1"/>
    <col min="11269" max="11269" width="8.75" style="3"/>
    <col min="11270" max="11270" width="18" style="3" customWidth="1"/>
    <col min="11271" max="11271" width="17.5" style="3" customWidth="1"/>
    <col min="11272" max="11272" width="10.5" style="3" customWidth="1"/>
    <col min="11273" max="11273" width="25.75" style="3" customWidth="1"/>
    <col min="11274" max="11274" width="13" style="3" customWidth="1"/>
    <col min="11275" max="11275" width="5.25" style="3" customWidth="1"/>
    <col min="11276" max="11276" width="13" style="3" customWidth="1"/>
    <col min="11277" max="11278" width="3.5" style="3" customWidth="1"/>
    <col min="11279" max="11279" width="0" style="3" hidden="1" customWidth="1"/>
    <col min="11280" max="11280" width="2.25" style="3" customWidth="1"/>
    <col min="11281" max="11284" width="0" style="3" hidden="1" customWidth="1"/>
    <col min="11285" max="11286" width="8.75" style="3"/>
    <col min="11287" max="11287" width="15" style="3" customWidth="1"/>
    <col min="11288" max="11520" width="8.75" style="3"/>
    <col min="11521" max="11521" width="2.75" style="3" customWidth="1"/>
    <col min="11522" max="11522" width="3" style="3" customWidth="1"/>
    <col min="11523" max="11523" width="2.75" style="3" customWidth="1"/>
    <col min="11524" max="11524" width="17.5" style="3" customWidth="1"/>
    <col min="11525" max="11525" width="8.75" style="3"/>
    <col min="11526" max="11526" width="18" style="3" customWidth="1"/>
    <col min="11527" max="11527" width="17.5" style="3" customWidth="1"/>
    <col min="11528" max="11528" width="10.5" style="3" customWidth="1"/>
    <col min="11529" max="11529" width="25.75" style="3" customWidth="1"/>
    <col min="11530" max="11530" width="13" style="3" customWidth="1"/>
    <col min="11531" max="11531" width="5.25" style="3" customWidth="1"/>
    <col min="11532" max="11532" width="13" style="3" customWidth="1"/>
    <col min="11533" max="11534" width="3.5" style="3" customWidth="1"/>
    <col min="11535" max="11535" width="0" style="3" hidden="1" customWidth="1"/>
    <col min="11536" max="11536" width="2.25" style="3" customWidth="1"/>
    <col min="11537" max="11540" width="0" style="3" hidden="1" customWidth="1"/>
    <col min="11541" max="11542" width="8.75" style="3"/>
    <col min="11543" max="11543" width="15" style="3" customWidth="1"/>
    <col min="11544" max="11776" width="8.75" style="3"/>
    <col min="11777" max="11777" width="2.75" style="3" customWidth="1"/>
    <col min="11778" max="11778" width="3" style="3" customWidth="1"/>
    <col min="11779" max="11779" width="2.75" style="3" customWidth="1"/>
    <col min="11780" max="11780" width="17.5" style="3" customWidth="1"/>
    <col min="11781" max="11781" width="8.75" style="3"/>
    <col min="11782" max="11782" width="18" style="3" customWidth="1"/>
    <col min="11783" max="11783" width="17.5" style="3" customWidth="1"/>
    <col min="11784" max="11784" width="10.5" style="3" customWidth="1"/>
    <col min="11785" max="11785" width="25.75" style="3" customWidth="1"/>
    <col min="11786" max="11786" width="13" style="3" customWidth="1"/>
    <col min="11787" max="11787" width="5.25" style="3" customWidth="1"/>
    <col min="11788" max="11788" width="13" style="3" customWidth="1"/>
    <col min="11789" max="11790" width="3.5" style="3" customWidth="1"/>
    <col min="11791" max="11791" width="0" style="3" hidden="1" customWidth="1"/>
    <col min="11792" max="11792" width="2.25" style="3" customWidth="1"/>
    <col min="11793" max="11796" width="0" style="3" hidden="1" customWidth="1"/>
    <col min="11797" max="11798" width="8.75" style="3"/>
    <col min="11799" max="11799" width="15" style="3" customWidth="1"/>
    <col min="11800" max="12032" width="8.75" style="3"/>
    <col min="12033" max="12033" width="2.75" style="3" customWidth="1"/>
    <col min="12034" max="12034" width="3" style="3" customWidth="1"/>
    <col min="12035" max="12035" width="2.75" style="3" customWidth="1"/>
    <col min="12036" max="12036" width="17.5" style="3" customWidth="1"/>
    <col min="12037" max="12037" width="8.75" style="3"/>
    <col min="12038" max="12038" width="18" style="3" customWidth="1"/>
    <col min="12039" max="12039" width="17.5" style="3" customWidth="1"/>
    <col min="12040" max="12040" width="10.5" style="3" customWidth="1"/>
    <col min="12041" max="12041" width="25.75" style="3" customWidth="1"/>
    <col min="12042" max="12042" width="13" style="3" customWidth="1"/>
    <col min="12043" max="12043" width="5.25" style="3" customWidth="1"/>
    <col min="12044" max="12044" width="13" style="3" customWidth="1"/>
    <col min="12045" max="12046" width="3.5" style="3" customWidth="1"/>
    <col min="12047" max="12047" width="0" style="3" hidden="1" customWidth="1"/>
    <col min="12048" max="12048" width="2.25" style="3" customWidth="1"/>
    <col min="12049" max="12052" width="0" style="3" hidden="1" customWidth="1"/>
    <col min="12053" max="12054" width="8.75" style="3"/>
    <col min="12055" max="12055" width="15" style="3" customWidth="1"/>
    <col min="12056" max="12288" width="8.75" style="3"/>
    <col min="12289" max="12289" width="2.75" style="3" customWidth="1"/>
    <col min="12290" max="12290" width="3" style="3" customWidth="1"/>
    <col min="12291" max="12291" width="2.75" style="3" customWidth="1"/>
    <col min="12292" max="12292" width="17.5" style="3" customWidth="1"/>
    <col min="12293" max="12293" width="8.75" style="3"/>
    <col min="12294" max="12294" width="18" style="3" customWidth="1"/>
    <col min="12295" max="12295" width="17.5" style="3" customWidth="1"/>
    <col min="12296" max="12296" width="10.5" style="3" customWidth="1"/>
    <col min="12297" max="12297" width="25.75" style="3" customWidth="1"/>
    <col min="12298" max="12298" width="13" style="3" customWidth="1"/>
    <col min="12299" max="12299" width="5.25" style="3" customWidth="1"/>
    <col min="12300" max="12300" width="13" style="3" customWidth="1"/>
    <col min="12301" max="12302" width="3.5" style="3" customWidth="1"/>
    <col min="12303" max="12303" width="0" style="3" hidden="1" customWidth="1"/>
    <col min="12304" max="12304" width="2.25" style="3" customWidth="1"/>
    <col min="12305" max="12308" width="0" style="3" hidden="1" customWidth="1"/>
    <col min="12309" max="12310" width="8.75" style="3"/>
    <col min="12311" max="12311" width="15" style="3" customWidth="1"/>
    <col min="12312" max="12544" width="8.75" style="3"/>
    <col min="12545" max="12545" width="2.75" style="3" customWidth="1"/>
    <col min="12546" max="12546" width="3" style="3" customWidth="1"/>
    <col min="12547" max="12547" width="2.75" style="3" customWidth="1"/>
    <col min="12548" max="12548" width="17.5" style="3" customWidth="1"/>
    <col min="12549" max="12549" width="8.75" style="3"/>
    <col min="12550" max="12550" width="18" style="3" customWidth="1"/>
    <col min="12551" max="12551" width="17.5" style="3" customWidth="1"/>
    <col min="12552" max="12552" width="10.5" style="3" customWidth="1"/>
    <col min="12553" max="12553" width="25.75" style="3" customWidth="1"/>
    <col min="12554" max="12554" width="13" style="3" customWidth="1"/>
    <col min="12555" max="12555" width="5.25" style="3" customWidth="1"/>
    <col min="12556" max="12556" width="13" style="3" customWidth="1"/>
    <col min="12557" max="12558" width="3.5" style="3" customWidth="1"/>
    <col min="12559" max="12559" width="0" style="3" hidden="1" customWidth="1"/>
    <col min="12560" max="12560" width="2.25" style="3" customWidth="1"/>
    <col min="12561" max="12564" width="0" style="3" hidden="1" customWidth="1"/>
    <col min="12565" max="12566" width="8.75" style="3"/>
    <col min="12567" max="12567" width="15" style="3" customWidth="1"/>
    <col min="12568" max="12800" width="8.75" style="3"/>
    <col min="12801" max="12801" width="2.75" style="3" customWidth="1"/>
    <col min="12802" max="12802" width="3" style="3" customWidth="1"/>
    <col min="12803" max="12803" width="2.75" style="3" customWidth="1"/>
    <col min="12804" max="12804" width="17.5" style="3" customWidth="1"/>
    <col min="12805" max="12805" width="8.75" style="3"/>
    <col min="12806" max="12806" width="18" style="3" customWidth="1"/>
    <col min="12807" max="12807" width="17.5" style="3" customWidth="1"/>
    <col min="12808" max="12808" width="10.5" style="3" customWidth="1"/>
    <col min="12809" max="12809" width="25.75" style="3" customWidth="1"/>
    <col min="12810" max="12810" width="13" style="3" customWidth="1"/>
    <col min="12811" max="12811" width="5.25" style="3" customWidth="1"/>
    <col min="12812" max="12812" width="13" style="3" customWidth="1"/>
    <col min="12813" max="12814" width="3.5" style="3" customWidth="1"/>
    <col min="12815" max="12815" width="0" style="3" hidden="1" customWidth="1"/>
    <col min="12816" max="12816" width="2.25" style="3" customWidth="1"/>
    <col min="12817" max="12820" width="0" style="3" hidden="1" customWidth="1"/>
    <col min="12821" max="12822" width="8.75" style="3"/>
    <col min="12823" max="12823" width="15" style="3" customWidth="1"/>
    <col min="12824" max="13056" width="8.75" style="3"/>
    <col min="13057" max="13057" width="2.75" style="3" customWidth="1"/>
    <col min="13058" max="13058" width="3" style="3" customWidth="1"/>
    <col min="13059" max="13059" width="2.75" style="3" customWidth="1"/>
    <col min="13060" max="13060" width="17.5" style="3" customWidth="1"/>
    <col min="13061" max="13061" width="8.75" style="3"/>
    <col min="13062" max="13062" width="18" style="3" customWidth="1"/>
    <col min="13063" max="13063" width="17.5" style="3" customWidth="1"/>
    <col min="13064" max="13064" width="10.5" style="3" customWidth="1"/>
    <col min="13065" max="13065" width="25.75" style="3" customWidth="1"/>
    <col min="13066" max="13066" width="13" style="3" customWidth="1"/>
    <col min="13067" max="13067" width="5.25" style="3" customWidth="1"/>
    <col min="13068" max="13068" width="13" style="3" customWidth="1"/>
    <col min="13069" max="13070" width="3.5" style="3" customWidth="1"/>
    <col min="13071" max="13071" width="0" style="3" hidden="1" customWidth="1"/>
    <col min="13072" max="13072" width="2.25" style="3" customWidth="1"/>
    <col min="13073" max="13076" width="0" style="3" hidden="1" customWidth="1"/>
    <col min="13077" max="13078" width="8.75" style="3"/>
    <col min="13079" max="13079" width="15" style="3" customWidth="1"/>
    <col min="13080" max="13312" width="8.75" style="3"/>
    <col min="13313" max="13313" width="2.75" style="3" customWidth="1"/>
    <col min="13314" max="13314" width="3" style="3" customWidth="1"/>
    <col min="13315" max="13315" width="2.75" style="3" customWidth="1"/>
    <col min="13316" max="13316" width="17.5" style="3" customWidth="1"/>
    <col min="13317" max="13317" width="8.75" style="3"/>
    <col min="13318" max="13318" width="18" style="3" customWidth="1"/>
    <col min="13319" max="13319" width="17.5" style="3" customWidth="1"/>
    <col min="13320" max="13320" width="10.5" style="3" customWidth="1"/>
    <col min="13321" max="13321" width="25.75" style="3" customWidth="1"/>
    <col min="13322" max="13322" width="13" style="3" customWidth="1"/>
    <col min="13323" max="13323" width="5.25" style="3" customWidth="1"/>
    <col min="13324" max="13324" width="13" style="3" customWidth="1"/>
    <col min="13325" max="13326" width="3.5" style="3" customWidth="1"/>
    <col min="13327" max="13327" width="0" style="3" hidden="1" customWidth="1"/>
    <col min="13328" max="13328" width="2.25" style="3" customWidth="1"/>
    <col min="13329" max="13332" width="0" style="3" hidden="1" customWidth="1"/>
    <col min="13333" max="13334" width="8.75" style="3"/>
    <col min="13335" max="13335" width="15" style="3" customWidth="1"/>
    <col min="13336" max="13568" width="8.75" style="3"/>
    <col min="13569" max="13569" width="2.75" style="3" customWidth="1"/>
    <col min="13570" max="13570" width="3" style="3" customWidth="1"/>
    <col min="13571" max="13571" width="2.75" style="3" customWidth="1"/>
    <col min="13572" max="13572" width="17.5" style="3" customWidth="1"/>
    <col min="13573" max="13573" width="8.75" style="3"/>
    <col min="13574" max="13574" width="18" style="3" customWidth="1"/>
    <col min="13575" max="13575" width="17.5" style="3" customWidth="1"/>
    <col min="13576" max="13576" width="10.5" style="3" customWidth="1"/>
    <col min="13577" max="13577" width="25.75" style="3" customWidth="1"/>
    <col min="13578" max="13578" width="13" style="3" customWidth="1"/>
    <col min="13579" max="13579" width="5.25" style="3" customWidth="1"/>
    <col min="13580" max="13580" width="13" style="3" customWidth="1"/>
    <col min="13581" max="13582" width="3.5" style="3" customWidth="1"/>
    <col min="13583" max="13583" width="0" style="3" hidden="1" customWidth="1"/>
    <col min="13584" max="13584" width="2.25" style="3" customWidth="1"/>
    <col min="13585" max="13588" width="0" style="3" hidden="1" customWidth="1"/>
    <col min="13589" max="13590" width="8.75" style="3"/>
    <col min="13591" max="13591" width="15" style="3" customWidth="1"/>
    <col min="13592" max="13824" width="8.75" style="3"/>
    <col min="13825" max="13825" width="2.75" style="3" customWidth="1"/>
    <col min="13826" max="13826" width="3" style="3" customWidth="1"/>
    <col min="13827" max="13827" width="2.75" style="3" customWidth="1"/>
    <col min="13828" max="13828" width="17.5" style="3" customWidth="1"/>
    <col min="13829" max="13829" width="8.75" style="3"/>
    <col min="13830" max="13830" width="18" style="3" customWidth="1"/>
    <col min="13831" max="13831" width="17.5" style="3" customWidth="1"/>
    <col min="13832" max="13832" width="10.5" style="3" customWidth="1"/>
    <col min="13833" max="13833" width="25.75" style="3" customWidth="1"/>
    <col min="13834" max="13834" width="13" style="3" customWidth="1"/>
    <col min="13835" max="13835" width="5.25" style="3" customWidth="1"/>
    <col min="13836" max="13836" width="13" style="3" customWidth="1"/>
    <col min="13837" max="13838" width="3.5" style="3" customWidth="1"/>
    <col min="13839" max="13839" width="0" style="3" hidden="1" customWidth="1"/>
    <col min="13840" max="13840" width="2.25" style="3" customWidth="1"/>
    <col min="13841" max="13844" width="0" style="3" hidden="1" customWidth="1"/>
    <col min="13845" max="13846" width="8.75" style="3"/>
    <col min="13847" max="13847" width="15" style="3" customWidth="1"/>
    <col min="13848" max="14080" width="8.75" style="3"/>
    <col min="14081" max="14081" width="2.75" style="3" customWidth="1"/>
    <col min="14082" max="14082" width="3" style="3" customWidth="1"/>
    <col min="14083" max="14083" width="2.75" style="3" customWidth="1"/>
    <col min="14084" max="14084" width="17.5" style="3" customWidth="1"/>
    <col min="14085" max="14085" width="8.75" style="3"/>
    <col min="14086" max="14086" width="18" style="3" customWidth="1"/>
    <col min="14087" max="14087" width="17.5" style="3" customWidth="1"/>
    <col min="14088" max="14088" width="10.5" style="3" customWidth="1"/>
    <col min="14089" max="14089" width="25.75" style="3" customWidth="1"/>
    <col min="14090" max="14090" width="13" style="3" customWidth="1"/>
    <col min="14091" max="14091" width="5.25" style="3" customWidth="1"/>
    <col min="14092" max="14092" width="13" style="3" customWidth="1"/>
    <col min="14093" max="14094" width="3.5" style="3" customWidth="1"/>
    <col min="14095" max="14095" width="0" style="3" hidden="1" customWidth="1"/>
    <col min="14096" max="14096" width="2.25" style="3" customWidth="1"/>
    <col min="14097" max="14100" width="0" style="3" hidden="1" customWidth="1"/>
    <col min="14101" max="14102" width="8.75" style="3"/>
    <col min="14103" max="14103" width="15" style="3" customWidth="1"/>
    <col min="14104" max="14336" width="8.75" style="3"/>
    <col min="14337" max="14337" width="2.75" style="3" customWidth="1"/>
    <col min="14338" max="14338" width="3" style="3" customWidth="1"/>
    <col min="14339" max="14339" width="2.75" style="3" customWidth="1"/>
    <col min="14340" max="14340" width="17.5" style="3" customWidth="1"/>
    <col min="14341" max="14341" width="8.75" style="3"/>
    <col min="14342" max="14342" width="18" style="3" customWidth="1"/>
    <col min="14343" max="14343" width="17.5" style="3" customWidth="1"/>
    <col min="14344" max="14344" width="10.5" style="3" customWidth="1"/>
    <col min="14345" max="14345" width="25.75" style="3" customWidth="1"/>
    <col min="14346" max="14346" width="13" style="3" customWidth="1"/>
    <col min="14347" max="14347" width="5.25" style="3" customWidth="1"/>
    <col min="14348" max="14348" width="13" style="3" customWidth="1"/>
    <col min="14349" max="14350" width="3.5" style="3" customWidth="1"/>
    <col min="14351" max="14351" width="0" style="3" hidden="1" customWidth="1"/>
    <col min="14352" max="14352" width="2.25" style="3" customWidth="1"/>
    <col min="14353" max="14356" width="0" style="3" hidden="1" customWidth="1"/>
    <col min="14357" max="14358" width="8.75" style="3"/>
    <col min="14359" max="14359" width="15" style="3" customWidth="1"/>
    <col min="14360" max="14592" width="8.75" style="3"/>
    <col min="14593" max="14593" width="2.75" style="3" customWidth="1"/>
    <col min="14594" max="14594" width="3" style="3" customWidth="1"/>
    <col min="14595" max="14595" width="2.75" style="3" customWidth="1"/>
    <col min="14596" max="14596" width="17.5" style="3" customWidth="1"/>
    <col min="14597" max="14597" width="8.75" style="3"/>
    <col min="14598" max="14598" width="18" style="3" customWidth="1"/>
    <col min="14599" max="14599" width="17.5" style="3" customWidth="1"/>
    <col min="14600" max="14600" width="10.5" style="3" customWidth="1"/>
    <col min="14601" max="14601" width="25.75" style="3" customWidth="1"/>
    <col min="14602" max="14602" width="13" style="3" customWidth="1"/>
    <col min="14603" max="14603" width="5.25" style="3" customWidth="1"/>
    <col min="14604" max="14604" width="13" style="3" customWidth="1"/>
    <col min="14605" max="14606" width="3.5" style="3" customWidth="1"/>
    <col min="14607" max="14607" width="0" style="3" hidden="1" customWidth="1"/>
    <col min="14608" max="14608" width="2.25" style="3" customWidth="1"/>
    <col min="14609" max="14612" width="0" style="3" hidden="1" customWidth="1"/>
    <col min="14613" max="14614" width="8.75" style="3"/>
    <col min="14615" max="14615" width="15" style="3" customWidth="1"/>
    <col min="14616" max="14848" width="8.75" style="3"/>
    <col min="14849" max="14849" width="2.75" style="3" customWidth="1"/>
    <col min="14850" max="14850" width="3" style="3" customWidth="1"/>
    <col min="14851" max="14851" width="2.75" style="3" customWidth="1"/>
    <col min="14852" max="14852" width="17.5" style="3" customWidth="1"/>
    <col min="14853" max="14853" width="8.75" style="3"/>
    <col min="14854" max="14854" width="18" style="3" customWidth="1"/>
    <col min="14855" max="14855" width="17.5" style="3" customWidth="1"/>
    <col min="14856" max="14856" width="10.5" style="3" customWidth="1"/>
    <col min="14857" max="14857" width="25.75" style="3" customWidth="1"/>
    <col min="14858" max="14858" width="13" style="3" customWidth="1"/>
    <col min="14859" max="14859" width="5.25" style="3" customWidth="1"/>
    <col min="14860" max="14860" width="13" style="3" customWidth="1"/>
    <col min="14861" max="14862" width="3.5" style="3" customWidth="1"/>
    <col min="14863" max="14863" width="0" style="3" hidden="1" customWidth="1"/>
    <col min="14864" max="14864" width="2.25" style="3" customWidth="1"/>
    <col min="14865" max="14868" width="0" style="3" hidden="1" customWidth="1"/>
    <col min="14869" max="14870" width="8.75" style="3"/>
    <col min="14871" max="14871" width="15" style="3" customWidth="1"/>
    <col min="14872" max="15104" width="8.75" style="3"/>
    <col min="15105" max="15105" width="2.75" style="3" customWidth="1"/>
    <col min="15106" max="15106" width="3" style="3" customWidth="1"/>
    <col min="15107" max="15107" width="2.75" style="3" customWidth="1"/>
    <col min="15108" max="15108" width="17.5" style="3" customWidth="1"/>
    <col min="15109" max="15109" width="8.75" style="3"/>
    <col min="15110" max="15110" width="18" style="3" customWidth="1"/>
    <col min="15111" max="15111" width="17.5" style="3" customWidth="1"/>
    <col min="15112" max="15112" width="10.5" style="3" customWidth="1"/>
    <col min="15113" max="15113" width="25.75" style="3" customWidth="1"/>
    <col min="15114" max="15114" width="13" style="3" customWidth="1"/>
    <col min="15115" max="15115" width="5.25" style="3" customWidth="1"/>
    <col min="15116" max="15116" width="13" style="3" customWidth="1"/>
    <col min="15117" max="15118" width="3.5" style="3" customWidth="1"/>
    <col min="15119" max="15119" width="0" style="3" hidden="1" customWidth="1"/>
    <col min="15120" max="15120" width="2.25" style="3" customWidth="1"/>
    <col min="15121" max="15124" width="0" style="3" hidden="1" customWidth="1"/>
    <col min="15125" max="15126" width="8.75" style="3"/>
    <col min="15127" max="15127" width="15" style="3" customWidth="1"/>
    <col min="15128" max="15360" width="8.75" style="3"/>
    <col min="15361" max="15361" width="2.75" style="3" customWidth="1"/>
    <col min="15362" max="15362" width="3" style="3" customWidth="1"/>
    <col min="15363" max="15363" width="2.75" style="3" customWidth="1"/>
    <col min="15364" max="15364" width="17.5" style="3" customWidth="1"/>
    <col min="15365" max="15365" width="8.75" style="3"/>
    <col min="15366" max="15366" width="18" style="3" customWidth="1"/>
    <col min="15367" max="15367" width="17.5" style="3" customWidth="1"/>
    <col min="15368" max="15368" width="10.5" style="3" customWidth="1"/>
    <col min="15369" max="15369" width="25.75" style="3" customWidth="1"/>
    <col min="15370" max="15370" width="13" style="3" customWidth="1"/>
    <col min="15371" max="15371" width="5.25" style="3" customWidth="1"/>
    <col min="15372" max="15372" width="13" style="3" customWidth="1"/>
    <col min="15373" max="15374" width="3.5" style="3" customWidth="1"/>
    <col min="15375" max="15375" width="0" style="3" hidden="1" customWidth="1"/>
    <col min="15376" max="15376" width="2.25" style="3" customWidth="1"/>
    <col min="15377" max="15380" width="0" style="3" hidden="1" customWidth="1"/>
    <col min="15381" max="15382" width="8.75" style="3"/>
    <col min="15383" max="15383" width="15" style="3" customWidth="1"/>
    <col min="15384" max="15616" width="8.75" style="3"/>
    <col min="15617" max="15617" width="2.75" style="3" customWidth="1"/>
    <col min="15618" max="15618" width="3" style="3" customWidth="1"/>
    <col min="15619" max="15619" width="2.75" style="3" customWidth="1"/>
    <col min="15620" max="15620" width="17.5" style="3" customWidth="1"/>
    <col min="15621" max="15621" width="8.75" style="3"/>
    <col min="15622" max="15622" width="18" style="3" customWidth="1"/>
    <col min="15623" max="15623" width="17.5" style="3" customWidth="1"/>
    <col min="15624" max="15624" width="10.5" style="3" customWidth="1"/>
    <col min="15625" max="15625" width="25.75" style="3" customWidth="1"/>
    <col min="15626" max="15626" width="13" style="3" customWidth="1"/>
    <col min="15627" max="15627" width="5.25" style="3" customWidth="1"/>
    <col min="15628" max="15628" width="13" style="3" customWidth="1"/>
    <col min="15629" max="15630" width="3.5" style="3" customWidth="1"/>
    <col min="15631" max="15631" width="0" style="3" hidden="1" customWidth="1"/>
    <col min="15632" max="15632" width="2.25" style="3" customWidth="1"/>
    <col min="15633" max="15636" width="0" style="3" hidden="1" customWidth="1"/>
    <col min="15637" max="15638" width="8.75" style="3"/>
    <col min="15639" max="15639" width="15" style="3" customWidth="1"/>
    <col min="15640" max="15872" width="8.75" style="3"/>
    <col min="15873" max="15873" width="2.75" style="3" customWidth="1"/>
    <col min="15874" max="15874" width="3" style="3" customWidth="1"/>
    <col min="15875" max="15875" width="2.75" style="3" customWidth="1"/>
    <col min="15876" max="15876" width="17.5" style="3" customWidth="1"/>
    <col min="15877" max="15877" width="8.75" style="3"/>
    <col min="15878" max="15878" width="18" style="3" customWidth="1"/>
    <col min="15879" max="15879" width="17.5" style="3" customWidth="1"/>
    <col min="15880" max="15880" width="10.5" style="3" customWidth="1"/>
    <col min="15881" max="15881" width="25.75" style="3" customWidth="1"/>
    <col min="15882" max="15882" width="13" style="3" customWidth="1"/>
    <col min="15883" max="15883" width="5.25" style="3" customWidth="1"/>
    <col min="15884" max="15884" width="13" style="3" customWidth="1"/>
    <col min="15885" max="15886" width="3.5" style="3" customWidth="1"/>
    <col min="15887" max="15887" width="0" style="3" hidden="1" customWidth="1"/>
    <col min="15888" max="15888" width="2.25" style="3" customWidth="1"/>
    <col min="15889" max="15892" width="0" style="3" hidden="1" customWidth="1"/>
    <col min="15893" max="15894" width="8.75" style="3"/>
    <col min="15895" max="15895" width="15" style="3" customWidth="1"/>
    <col min="15896" max="16128" width="8.75" style="3"/>
    <col min="16129" max="16129" width="2.75" style="3" customWidth="1"/>
    <col min="16130" max="16130" width="3" style="3" customWidth="1"/>
    <col min="16131" max="16131" width="2.75" style="3" customWidth="1"/>
    <col min="16132" max="16132" width="17.5" style="3" customWidth="1"/>
    <col min="16133" max="16133" width="8.75" style="3"/>
    <col min="16134" max="16134" width="18" style="3" customWidth="1"/>
    <col min="16135" max="16135" width="17.5" style="3" customWidth="1"/>
    <col min="16136" max="16136" width="10.5" style="3" customWidth="1"/>
    <col min="16137" max="16137" width="25.75" style="3" customWidth="1"/>
    <col min="16138" max="16138" width="13" style="3" customWidth="1"/>
    <col min="16139" max="16139" width="5.25" style="3" customWidth="1"/>
    <col min="16140" max="16140" width="13" style="3" customWidth="1"/>
    <col min="16141" max="16142" width="3.5" style="3" customWidth="1"/>
    <col min="16143" max="16143" width="0" style="3" hidden="1" customWidth="1"/>
    <col min="16144" max="16144" width="2.25" style="3" customWidth="1"/>
    <col min="16145" max="16148" width="0" style="3" hidden="1" customWidth="1"/>
    <col min="16149" max="16150" width="8.75" style="3"/>
    <col min="16151" max="16151" width="15" style="3" customWidth="1"/>
    <col min="16152" max="16384" width="8.75" style="3"/>
  </cols>
  <sheetData>
    <row r="1" spans="1:22" ht="11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59"/>
      <c r="P1" s="1"/>
    </row>
    <row r="2" spans="1:22" ht="68" customHeight="1">
      <c r="A2" s="1"/>
      <c r="B2" s="4"/>
      <c r="N2" s="5"/>
      <c r="P2" s="1"/>
    </row>
    <row r="3" spans="1:22" ht="18.75" customHeight="1">
      <c r="A3" s="1"/>
      <c r="B3" s="5"/>
      <c r="C3" s="5"/>
      <c r="D3" s="5"/>
      <c r="E3" s="98"/>
      <c r="F3" s="98"/>
      <c r="G3" s="98"/>
      <c r="H3" s="98"/>
      <c r="I3" s="98"/>
      <c r="J3" s="98"/>
      <c r="K3" s="5"/>
      <c r="L3" s="5"/>
      <c r="M3" s="5"/>
      <c r="N3" s="5"/>
      <c r="O3" s="61"/>
      <c r="P3" s="1"/>
    </row>
    <row r="4" spans="1:22" s="8" customFormat="1" ht="21.75" customHeight="1">
      <c r="A4" s="6"/>
      <c r="B4" s="7"/>
      <c r="C4" s="99" t="s">
        <v>0</v>
      </c>
      <c r="D4" s="100"/>
      <c r="E4" s="101"/>
      <c r="F4" s="101"/>
      <c r="G4" s="101"/>
      <c r="H4" s="101"/>
      <c r="I4" s="101"/>
      <c r="J4" s="101"/>
      <c r="K4" s="102">
        <f ca="1">TODAY()</f>
        <v>41137</v>
      </c>
      <c r="L4" s="103"/>
      <c r="M4" s="104"/>
      <c r="N4" s="7"/>
      <c r="O4" s="62"/>
      <c r="P4" s="6"/>
      <c r="Q4" s="56"/>
      <c r="R4" s="56"/>
      <c r="S4" s="56"/>
      <c r="T4" s="56"/>
      <c r="U4" s="55" t="s">
        <v>1</v>
      </c>
      <c r="V4" s="66"/>
    </row>
    <row r="5" spans="1:22" ht="17" customHeight="1">
      <c r="A5" s="1"/>
      <c r="B5" s="9"/>
      <c r="C5" s="10"/>
      <c r="D5" s="105" t="s">
        <v>2</v>
      </c>
      <c r="E5" s="105"/>
      <c r="F5" s="105"/>
      <c r="G5" s="105"/>
      <c r="H5" s="105"/>
      <c r="I5" s="105"/>
      <c r="J5" s="105"/>
      <c r="K5" s="10"/>
      <c r="L5" s="10"/>
      <c r="M5" s="10"/>
      <c r="N5" s="9"/>
      <c r="O5" s="61"/>
      <c r="P5" s="1"/>
      <c r="Q5" s="91" t="s">
        <v>3</v>
      </c>
      <c r="R5" s="91"/>
      <c r="S5" s="91"/>
      <c r="T5" s="57"/>
    </row>
    <row r="6" spans="1:22" ht="5" customHeight="1">
      <c r="A6" s="1"/>
      <c r="B6" s="9"/>
      <c r="C6" s="11"/>
      <c r="D6" s="12"/>
      <c r="E6" s="12"/>
      <c r="F6" s="12"/>
      <c r="G6" s="12"/>
      <c r="H6" s="12"/>
      <c r="I6" s="12"/>
      <c r="J6" s="13"/>
      <c r="K6" s="12"/>
      <c r="L6" s="12"/>
      <c r="M6" s="12"/>
      <c r="N6" s="9"/>
      <c r="O6" s="61"/>
      <c r="P6" s="1"/>
      <c r="Q6" s="91"/>
      <c r="R6" s="91"/>
      <c r="S6" s="91"/>
      <c r="T6" s="57"/>
    </row>
    <row r="7" spans="1:22" ht="12">
      <c r="A7" s="1"/>
      <c r="B7" s="9"/>
      <c r="C7" s="11"/>
      <c r="D7" s="14" t="s">
        <v>4</v>
      </c>
      <c r="E7" s="14"/>
      <c r="F7" s="14" t="s">
        <v>5</v>
      </c>
      <c r="G7" s="53">
        <v>10</v>
      </c>
      <c r="H7" s="14"/>
      <c r="I7" s="96" t="s">
        <v>6</v>
      </c>
      <c r="J7" s="96"/>
      <c r="K7" s="96"/>
      <c r="L7" s="70">
        <v>38</v>
      </c>
      <c r="M7" s="12"/>
      <c r="N7" s="9"/>
      <c r="O7" s="61"/>
      <c r="P7" s="1"/>
      <c r="Q7" s="91"/>
      <c r="R7" s="91"/>
      <c r="S7" s="91"/>
      <c r="T7" s="57"/>
    </row>
    <row r="8" spans="1:22" ht="5" customHeight="1">
      <c r="A8" s="1"/>
      <c r="B8" s="9"/>
      <c r="C8" s="11"/>
      <c r="D8" s="12"/>
      <c r="E8" s="12"/>
      <c r="F8" s="12"/>
      <c r="G8" s="12"/>
      <c r="H8" s="12"/>
      <c r="I8" s="12"/>
      <c r="J8" s="13"/>
      <c r="K8" s="12"/>
      <c r="L8" s="12"/>
      <c r="M8" s="12"/>
      <c r="N8" s="9"/>
      <c r="O8" s="61"/>
      <c r="P8" s="1"/>
      <c r="Q8" s="91"/>
      <c r="R8" s="91"/>
      <c r="S8" s="91"/>
      <c r="T8" s="57"/>
    </row>
    <row r="9" spans="1:22" ht="14">
      <c r="A9" s="1"/>
      <c r="B9" s="9"/>
      <c r="C9" s="11"/>
      <c r="D9" s="12" t="s">
        <v>7</v>
      </c>
      <c r="E9" s="14"/>
      <c r="F9" s="14"/>
      <c r="G9" s="53">
        <v>2</v>
      </c>
      <c r="H9" s="15"/>
      <c r="I9" s="14" t="s">
        <v>8</v>
      </c>
      <c r="J9" s="15"/>
      <c r="K9" s="15"/>
      <c r="L9" s="70">
        <v>23</v>
      </c>
      <c r="M9" s="12"/>
      <c r="N9" s="9"/>
      <c r="O9" s="61"/>
      <c r="P9" s="1"/>
      <c r="Q9" s="91"/>
      <c r="R9" s="91"/>
      <c r="S9" s="91"/>
      <c r="T9" s="57"/>
    </row>
    <row r="10" spans="1:22" ht="5" customHeight="1">
      <c r="A10" s="1"/>
      <c r="B10" s="9"/>
      <c r="C10" s="11"/>
      <c r="D10" s="14"/>
      <c r="E10" s="14"/>
      <c r="F10" s="14"/>
      <c r="G10" s="16"/>
      <c r="H10" s="15"/>
      <c r="I10" s="17"/>
      <c r="J10" s="17"/>
      <c r="K10" s="18"/>
      <c r="L10" s="15"/>
      <c r="M10" s="12"/>
      <c r="N10" s="9"/>
      <c r="O10" s="61"/>
      <c r="P10" s="1"/>
      <c r="Q10" s="57"/>
      <c r="R10" s="57"/>
      <c r="S10" s="57"/>
      <c r="T10" s="57"/>
    </row>
    <row r="11" spans="1:22" ht="14">
      <c r="A11" s="1"/>
      <c r="B11" s="9"/>
      <c r="C11" s="11"/>
      <c r="D11" s="96" t="s">
        <v>9</v>
      </c>
      <c r="E11" s="96"/>
      <c r="F11" s="96"/>
      <c r="G11" s="70">
        <v>250</v>
      </c>
      <c r="H11" s="15"/>
      <c r="I11" s="12" t="s">
        <v>10</v>
      </c>
      <c r="J11" s="15"/>
      <c r="K11" s="15"/>
      <c r="L11" s="70">
        <v>75</v>
      </c>
      <c r="M11" s="12"/>
      <c r="N11" s="9"/>
      <c r="O11" s="61"/>
      <c r="P11" s="1"/>
      <c r="Q11" s="57"/>
      <c r="R11" s="57"/>
      <c r="S11" s="57"/>
      <c r="T11" s="57"/>
    </row>
    <row r="12" spans="1:22" ht="5" customHeight="1">
      <c r="A12" s="1"/>
      <c r="B12" s="9"/>
      <c r="C12" s="11"/>
      <c r="D12" s="17"/>
      <c r="E12" s="17"/>
      <c r="F12" s="17"/>
      <c r="G12" s="54"/>
      <c r="H12" s="17"/>
      <c r="I12" s="17"/>
      <c r="J12" s="16"/>
      <c r="K12" s="12"/>
      <c r="L12" s="12"/>
      <c r="M12" s="12"/>
      <c r="N12" s="9"/>
      <c r="O12" s="61"/>
      <c r="P12" s="1"/>
    </row>
    <row r="13" spans="1:22" ht="16.5" customHeight="1">
      <c r="A13" s="1"/>
      <c r="B13" s="9"/>
      <c r="C13" s="94" t="s">
        <v>11</v>
      </c>
      <c r="D13" s="97"/>
      <c r="E13" s="97"/>
      <c r="F13" s="97"/>
      <c r="G13" s="97"/>
      <c r="H13" s="97"/>
      <c r="I13" s="97"/>
      <c r="J13" s="97"/>
      <c r="K13" s="97"/>
      <c r="L13" s="97"/>
      <c r="M13" s="97"/>
      <c r="N13" s="9"/>
      <c r="O13" s="61"/>
      <c r="P13" s="1"/>
    </row>
    <row r="14" spans="1:22" ht="5" customHeight="1">
      <c r="A14" s="1"/>
      <c r="B14" s="9"/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9"/>
      <c r="O14" s="61"/>
      <c r="P14" s="1"/>
    </row>
    <row r="15" spans="1:22" ht="11.25" customHeight="1">
      <c r="A15" s="1"/>
      <c r="B15" s="9"/>
      <c r="C15" s="11"/>
      <c r="D15" s="19" t="s">
        <v>12</v>
      </c>
      <c r="E15" s="12"/>
      <c r="F15" s="12"/>
      <c r="G15" s="12"/>
      <c r="H15" s="12"/>
      <c r="I15" s="12"/>
      <c r="K15" s="12"/>
      <c r="L15" s="68" t="s">
        <v>50</v>
      </c>
      <c r="M15" s="12"/>
      <c r="N15" s="9"/>
      <c r="O15" s="61" t="s">
        <v>51</v>
      </c>
      <c r="P15" s="1"/>
    </row>
    <row r="16" spans="1:22" ht="5" customHeight="1">
      <c r="A16" s="1"/>
      <c r="B16" s="9"/>
      <c r="C16" s="11"/>
      <c r="D16" s="21"/>
      <c r="E16" s="21"/>
      <c r="F16" s="21"/>
      <c r="G16" s="21"/>
      <c r="H16" s="21"/>
      <c r="I16" s="21"/>
      <c r="J16" s="12"/>
      <c r="K16" s="12"/>
      <c r="L16" s="20"/>
      <c r="M16" s="12"/>
      <c r="N16" s="9"/>
      <c r="O16" s="63"/>
      <c r="P16" s="1"/>
      <c r="Q16" s="91"/>
      <c r="R16" s="91"/>
      <c r="S16" s="91"/>
      <c r="T16" s="57"/>
    </row>
    <row r="17" spans="1:20" ht="11.75" customHeight="1">
      <c r="A17" s="1"/>
      <c r="B17" s="9"/>
      <c r="C17" s="11"/>
      <c r="D17" s="88" t="s">
        <v>16</v>
      </c>
      <c r="E17" s="88"/>
      <c r="F17" s="88"/>
      <c r="G17" s="88"/>
      <c r="H17" s="88"/>
      <c r="I17" s="88"/>
      <c r="J17" s="88"/>
      <c r="K17" s="12"/>
      <c r="L17" s="53">
        <v>4</v>
      </c>
      <c r="M17" s="13"/>
      <c r="N17" s="9"/>
      <c r="O17" s="71">
        <f>L17*G11*G7</f>
        <v>10000</v>
      </c>
      <c r="P17" s="1"/>
      <c r="Q17" s="91"/>
      <c r="R17" s="91"/>
      <c r="S17" s="91"/>
      <c r="T17" s="57"/>
    </row>
    <row r="18" spans="1:20" ht="5" customHeight="1">
      <c r="A18" s="1"/>
      <c r="B18" s="9"/>
      <c r="C18" s="11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9"/>
      <c r="O18" s="63"/>
      <c r="P18" s="1"/>
    </row>
    <row r="19" spans="1:20" ht="15">
      <c r="A19" s="1"/>
      <c r="B19" s="9"/>
      <c r="C19" s="11"/>
      <c r="D19" s="19" t="s">
        <v>17</v>
      </c>
      <c r="E19" s="12"/>
      <c r="F19" s="12"/>
      <c r="G19" s="12"/>
      <c r="H19" s="12"/>
      <c r="I19" s="12"/>
      <c r="J19" s="68" t="s">
        <v>13</v>
      </c>
      <c r="K19" s="12"/>
      <c r="L19" s="68" t="s">
        <v>14</v>
      </c>
      <c r="M19" s="12"/>
      <c r="N19" s="9"/>
      <c r="O19" s="69" t="s">
        <v>15</v>
      </c>
      <c r="P19" s="1"/>
    </row>
    <row r="20" spans="1:20" ht="5" customHeight="1">
      <c r="A20" s="1"/>
      <c r="B20" s="9"/>
      <c r="C20" s="11"/>
      <c r="D20" s="22"/>
      <c r="E20" s="12"/>
      <c r="F20" s="12"/>
      <c r="G20" s="12"/>
      <c r="H20" s="12"/>
      <c r="I20" s="12"/>
      <c r="J20" s="11"/>
      <c r="K20" s="12"/>
      <c r="L20" s="12"/>
      <c r="M20" s="12"/>
      <c r="N20" s="9"/>
      <c r="O20" s="63"/>
      <c r="P20" s="1"/>
      <c r="Q20" s="91" t="s">
        <v>18</v>
      </c>
      <c r="R20" s="91"/>
      <c r="S20" s="91"/>
    </row>
    <row r="21" spans="1:20" ht="11.75" customHeight="1">
      <c r="A21" s="1"/>
      <c r="B21" s="9"/>
      <c r="C21" s="11"/>
      <c r="D21" s="95" t="s">
        <v>19</v>
      </c>
      <c r="E21" s="95"/>
      <c r="F21" s="95"/>
      <c r="G21" s="95"/>
      <c r="H21" s="95"/>
      <c r="I21" s="95"/>
      <c r="J21" s="53">
        <v>0</v>
      </c>
      <c r="K21" s="12"/>
      <c r="L21" s="53">
        <v>30</v>
      </c>
      <c r="M21" s="13"/>
      <c r="N21" s="9"/>
      <c r="O21" s="63">
        <f>(L21*5*48/60)+(J21*5*52)</f>
        <v>120</v>
      </c>
      <c r="P21" s="1"/>
      <c r="Q21" s="91"/>
      <c r="R21" s="91"/>
      <c r="S21" s="91"/>
    </row>
    <row r="22" spans="1:20" ht="5" customHeight="1">
      <c r="A22" s="1"/>
      <c r="B22" s="9"/>
      <c r="C22" s="11"/>
      <c r="D22" s="12"/>
      <c r="E22" s="12"/>
      <c r="F22" s="12"/>
      <c r="G22" s="12"/>
      <c r="H22" s="12"/>
      <c r="I22" s="12"/>
      <c r="J22" s="20"/>
      <c r="K22" s="12"/>
      <c r="L22" s="20"/>
      <c r="M22" s="12"/>
      <c r="N22" s="9"/>
      <c r="O22" s="63"/>
      <c r="P22" s="1"/>
      <c r="Q22" s="91"/>
      <c r="R22" s="91"/>
      <c r="S22" s="91"/>
    </row>
    <row r="23" spans="1:20" ht="12">
      <c r="A23" s="1"/>
      <c r="B23" s="9"/>
      <c r="C23" s="11"/>
      <c r="D23" s="79" t="s">
        <v>20</v>
      </c>
      <c r="E23" s="79"/>
      <c r="F23" s="79"/>
      <c r="G23" s="79"/>
      <c r="H23" s="79"/>
      <c r="I23" s="79"/>
      <c r="J23" s="53">
        <v>2</v>
      </c>
      <c r="K23" s="12"/>
      <c r="L23" s="53">
        <v>0</v>
      </c>
      <c r="M23" s="13"/>
      <c r="N23" s="9"/>
      <c r="O23" s="63">
        <f>(L23*5*48/60)+(J23*5*48)</f>
        <v>480</v>
      </c>
      <c r="P23" s="1"/>
      <c r="Q23" s="91"/>
      <c r="R23" s="91"/>
      <c r="S23" s="91"/>
    </row>
    <row r="24" spans="1:20" ht="5" customHeight="1">
      <c r="A24" s="1"/>
      <c r="B24" s="9"/>
      <c r="C24" s="11"/>
      <c r="D24" s="12"/>
      <c r="E24" s="12"/>
      <c r="F24" s="12"/>
      <c r="G24" s="12"/>
      <c r="H24" s="12"/>
      <c r="I24" s="12"/>
      <c r="J24" s="20"/>
      <c r="K24" s="12"/>
      <c r="L24" s="20"/>
      <c r="M24" s="12"/>
      <c r="N24" s="9"/>
      <c r="O24" s="63"/>
      <c r="P24" s="1"/>
      <c r="Q24" s="91"/>
      <c r="R24" s="91"/>
      <c r="S24" s="91"/>
    </row>
    <row r="25" spans="1:20" ht="12">
      <c r="A25" s="1"/>
      <c r="B25" s="9"/>
      <c r="C25" s="11"/>
      <c r="D25" s="79" t="s">
        <v>21</v>
      </c>
      <c r="E25" s="79"/>
      <c r="F25" s="79"/>
      <c r="G25" s="79"/>
      <c r="H25" s="79"/>
      <c r="I25" s="79"/>
      <c r="J25" s="53">
        <v>1</v>
      </c>
      <c r="K25" s="12"/>
      <c r="L25" s="53">
        <v>0</v>
      </c>
      <c r="M25" s="13"/>
      <c r="N25" s="9"/>
      <c r="O25" s="63">
        <f>(L25*5*48/60)+(J25*5*48)</f>
        <v>240</v>
      </c>
      <c r="P25" s="1"/>
      <c r="Q25" s="91"/>
      <c r="R25" s="91"/>
      <c r="S25" s="91"/>
    </row>
    <row r="26" spans="1:20" ht="5" customHeight="1">
      <c r="A26" s="1"/>
      <c r="B26" s="9"/>
      <c r="C26" s="11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9"/>
      <c r="O26" s="61"/>
      <c r="P26" s="1"/>
    </row>
    <row r="27" spans="1:20" ht="15.75" customHeight="1">
      <c r="A27" s="1"/>
      <c r="B27" s="9"/>
      <c r="C27" s="24"/>
      <c r="D27" s="94" t="s">
        <v>22</v>
      </c>
      <c r="E27" s="94"/>
      <c r="F27" s="94"/>
      <c r="G27" s="94"/>
      <c r="H27" s="94"/>
      <c r="I27" s="94"/>
      <c r="J27" s="94"/>
      <c r="K27" s="24"/>
      <c r="L27" s="24"/>
      <c r="M27" s="24"/>
      <c r="N27" s="9"/>
      <c r="O27" s="61"/>
      <c r="P27" s="1"/>
    </row>
    <row r="28" spans="1:20" ht="5" customHeight="1">
      <c r="A28" s="1"/>
      <c r="B28" s="9"/>
      <c r="C28" s="25"/>
      <c r="D28" s="26"/>
      <c r="E28" s="26"/>
      <c r="F28" s="26"/>
      <c r="G28" s="26"/>
      <c r="H28" s="26"/>
      <c r="I28" s="26"/>
      <c r="J28" s="26"/>
      <c r="K28" s="25"/>
      <c r="L28" s="25"/>
      <c r="M28" s="25"/>
      <c r="N28" s="9"/>
      <c r="O28" s="61"/>
      <c r="P28" s="1"/>
    </row>
    <row r="29" spans="1:20" ht="15.75" customHeight="1">
      <c r="A29" s="1"/>
      <c r="B29" s="9"/>
      <c r="C29" s="25"/>
      <c r="D29" s="83" t="s">
        <v>23</v>
      </c>
      <c r="E29" s="83"/>
      <c r="F29" s="83"/>
      <c r="G29" s="83"/>
      <c r="H29" s="83"/>
      <c r="I29" s="83"/>
      <c r="J29" s="83"/>
      <c r="K29" s="83"/>
      <c r="L29" s="83"/>
      <c r="M29" s="25"/>
      <c r="N29" s="9"/>
      <c r="O29" s="61"/>
      <c r="P29" s="1"/>
    </row>
    <row r="30" spans="1:20" ht="5" customHeight="1">
      <c r="A30" s="1"/>
      <c r="B30" s="9"/>
      <c r="C30" s="11"/>
      <c r="D30" s="15"/>
      <c r="E30" s="15"/>
      <c r="F30" s="15"/>
      <c r="G30" s="15"/>
      <c r="H30" s="15"/>
      <c r="I30" s="15"/>
      <c r="J30" s="15"/>
      <c r="K30" s="15"/>
      <c r="L30" s="15"/>
      <c r="M30" s="12"/>
      <c r="N30" s="9"/>
      <c r="O30" s="61"/>
      <c r="P30" s="1"/>
    </row>
    <row r="31" spans="1:20" ht="14">
      <c r="A31" s="1"/>
      <c r="B31" s="9"/>
      <c r="C31" s="12"/>
      <c r="D31" s="88" t="s">
        <v>53</v>
      </c>
      <c r="E31" s="88"/>
      <c r="F31" s="88"/>
      <c r="G31" s="88"/>
      <c r="H31" s="88"/>
      <c r="I31" s="88"/>
      <c r="J31" s="92">
        <f>O17*12</f>
        <v>120000</v>
      </c>
      <c r="K31" s="92"/>
      <c r="L31" s="92"/>
      <c r="M31" s="27"/>
      <c r="N31" s="9"/>
      <c r="O31" s="61"/>
      <c r="P31" s="1"/>
      <c r="Q31" s="91"/>
      <c r="R31" s="91"/>
      <c r="S31" s="91"/>
    </row>
    <row r="32" spans="1:20" ht="5" customHeight="1">
      <c r="A32" s="1"/>
      <c r="B32" s="9"/>
      <c r="C32" s="12"/>
      <c r="D32" s="67"/>
      <c r="E32" s="67"/>
      <c r="F32" s="67"/>
      <c r="G32" s="67"/>
      <c r="H32" s="67"/>
      <c r="I32" s="67"/>
      <c r="M32" s="12"/>
      <c r="N32" s="9"/>
      <c r="O32" s="61"/>
      <c r="P32" s="1"/>
      <c r="Q32" s="91"/>
      <c r="R32" s="91"/>
      <c r="S32" s="91"/>
    </row>
    <row r="33" spans="1:22" ht="14">
      <c r="A33" s="1"/>
      <c r="B33" s="9"/>
      <c r="C33" s="12"/>
      <c r="D33" s="88" t="s">
        <v>48</v>
      </c>
      <c r="E33" s="88"/>
      <c r="F33" s="88"/>
      <c r="G33" s="88"/>
      <c r="H33" s="88"/>
      <c r="I33" s="88"/>
      <c r="J33" s="92">
        <f>(O21+O23+O25)*G9*L9</f>
        <v>38640</v>
      </c>
      <c r="K33" s="92"/>
      <c r="L33" s="92"/>
      <c r="M33" s="29"/>
      <c r="N33" s="9"/>
      <c r="O33" s="61"/>
      <c r="P33" s="1"/>
      <c r="Q33" s="91"/>
      <c r="R33" s="91"/>
      <c r="S33" s="91"/>
    </row>
    <row r="34" spans="1:22" ht="5" customHeight="1">
      <c r="A34" s="1"/>
      <c r="B34" s="9"/>
      <c r="C34" s="12"/>
      <c r="D34" s="28"/>
      <c r="E34" s="15"/>
      <c r="F34" s="15"/>
      <c r="G34" s="15"/>
      <c r="H34" s="15"/>
      <c r="I34" s="15"/>
      <c r="J34" s="15"/>
      <c r="K34" s="15"/>
      <c r="L34" s="15"/>
      <c r="M34" s="29"/>
      <c r="N34" s="9"/>
      <c r="O34" s="61"/>
      <c r="P34" s="1"/>
      <c r="Q34" s="91"/>
      <c r="R34" s="91"/>
      <c r="S34" s="91"/>
    </row>
    <row r="35" spans="1:22" ht="14">
      <c r="A35" s="1"/>
      <c r="B35" s="9"/>
      <c r="C35" s="12"/>
      <c r="D35" s="87" t="s">
        <v>24</v>
      </c>
      <c r="E35" s="88"/>
      <c r="F35" s="88"/>
      <c r="G35" s="88"/>
      <c r="H35" s="88"/>
      <c r="I35" s="88"/>
      <c r="J35" s="89">
        <f>J33+J31</f>
        <v>158640</v>
      </c>
      <c r="K35" s="89"/>
      <c r="L35" s="89"/>
      <c r="M35" s="29"/>
      <c r="N35" s="9"/>
      <c r="O35" s="61"/>
      <c r="P35" s="1"/>
      <c r="Q35" s="58"/>
      <c r="R35" s="58"/>
      <c r="S35" s="58"/>
      <c r="V35" s="30"/>
    </row>
    <row r="36" spans="1:22" ht="5" customHeight="1">
      <c r="A36" s="1"/>
      <c r="B36" s="9"/>
      <c r="C36" s="12"/>
      <c r="D36" s="15"/>
      <c r="E36" s="15"/>
      <c r="F36" s="15"/>
      <c r="G36" s="15"/>
      <c r="H36" s="15"/>
      <c r="I36" s="15"/>
      <c r="J36" s="15"/>
      <c r="K36" s="15"/>
      <c r="L36" s="15"/>
      <c r="M36" s="29"/>
      <c r="N36" s="9"/>
      <c r="O36" s="61"/>
      <c r="P36" s="1"/>
    </row>
    <row r="37" spans="1:22" ht="15" customHeight="1">
      <c r="A37" s="1"/>
      <c r="B37" s="9"/>
      <c r="C37" s="12"/>
      <c r="D37" s="90" t="s">
        <v>25</v>
      </c>
      <c r="E37" s="90"/>
      <c r="F37" s="90"/>
      <c r="G37" s="90"/>
      <c r="H37" s="90"/>
      <c r="I37" s="90"/>
      <c r="J37" s="90"/>
      <c r="K37" s="90"/>
      <c r="L37" s="90"/>
      <c r="M37" s="29"/>
      <c r="N37" s="9"/>
      <c r="O37" s="63" t="s">
        <v>49</v>
      </c>
      <c r="P37" s="1"/>
      <c r="Q37" s="91" t="s">
        <v>26</v>
      </c>
      <c r="R37" s="91"/>
      <c r="S37" s="91"/>
    </row>
    <row r="38" spans="1:22" ht="5" customHeight="1">
      <c r="A38" s="1"/>
      <c r="B38" s="9"/>
      <c r="C38" s="12"/>
      <c r="D38" s="17"/>
      <c r="E38" s="17"/>
      <c r="F38" s="17"/>
      <c r="G38" s="17"/>
      <c r="H38" s="17"/>
      <c r="I38" s="12"/>
      <c r="J38" s="31"/>
      <c r="K38" s="31"/>
      <c r="L38" s="31"/>
      <c r="M38" s="29"/>
      <c r="N38" s="9"/>
      <c r="O38" s="61"/>
      <c r="P38" s="1"/>
      <c r="Q38" s="91"/>
      <c r="R38" s="91"/>
      <c r="S38" s="91"/>
    </row>
    <row r="39" spans="1:22" ht="14">
      <c r="A39" s="1"/>
      <c r="B39" s="9"/>
      <c r="C39" s="12"/>
      <c r="D39" s="79" t="s">
        <v>27</v>
      </c>
      <c r="E39" s="79"/>
      <c r="F39" s="79"/>
      <c r="G39" s="79"/>
      <c r="H39" s="79"/>
      <c r="I39" s="79"/>
      <c r="J39" s="92">
        <f>G7*$O$39</f>
        <v>17500</v>
      </c>
      <c r="K39" s="92"/>
      <c r="L39" s="92"/>
      <c r="M39" s="29"/>
      <c r="N39" s="9"/>
      <c r="O39" s="61">
        <v>1750</v>
      </c>
      <c r="P39" s="1"/>
      <c r="Q39" s="91"/>
      <c r="R39" s="91"/>
      <c r="S39" s="91"/>
    </row>
    <row r="40" spans="1:22" ht="5" customHeight="1">
      <c r="A40" s="1"/>
      <c r="B40" s="9"/>
      <c r="C40" s="12"/>
      <c r="D40" s="28"/>
      <c r="E40" s="28"/>
      <c r="F40" s="28"/>
      <c r="G40" s="28"/>
      <c r="H40" s="28"/>
      <c r="I40" s="32"/>
      <c r="J40" s="33"/>
      <c r="K40" s="33"/>
      <c r="L40" s="33"/>
      <c r="M40" s="29"/>
      <c r="N40" s="9"/>
      <c r="O40" s="61"/>
      <c r="P40" s="1"/>
      <c r="Q40" s="91"/>
      <c r="R40" s="91"/>
      <c r="S40" s="91"/>
    </row>
    <row r="41" spans="1:22" ht="14">
      <c r="A41" s="1"/>
      <c r="B41" s="9"/>
      <c r="C41" s="12"/>
      <c r="D41" s="93" t="s">
        <v>28</v>
      </c>
      <c r="E41" s="93"/>
      <c r="F41" s="93"/>
      <c r="G41" s="93"/>
      <c r="H41" s="93"/>
      <c r="I41" s="93"/>
      <c r="J41" s="80">
        <v>200</v>
      </c>
      <c r="K41" s="80"/>
      <c r="L41" s="80"/>
      <c r="M41" s="29"/>
      <c r="N41" s="9"/>
      <c r="O41" s="61"/>
      <c r="P41" s="1"/>
      <c r="Q41" s="91"/>
      <c r="R41" s="91"/>
      <c r="S41" s="91"/>
    </row>
    <row r="42" spans="1:22" ht="5" customHeight="1">
      <c r="A42" s="1"/>
      <c r="B42" s="9"/>
      <c r="C42" s="12"/>
      <c r="D42" s="28"/>
      <c r="E42" s="28"/>
      <c r="F42" s="28"/>
      <c r="G42" s="28"/>
      <c r="H42" s="28"/>
      <c r="I42" s="32"/>
      <c r="J42" s="33"/>
      <c r="K42" s="33"/>
      <c r="L42" s="33"/>
      <c r="M42" s="29"/>
      <c r="N42" s="9"/>
      <c r="O42" s="61"/>
      <c r="P42" s="1"/>
      <c r="Q42" s="91"/>
      <c r="R42" s="91"/>
      <c r="S42" s="91"/>
    </row>
    <row r="43" spans="1:22" ht="13.25" customHeight="1">
      <c r="A43" s="1"/>
      <c r="B43" s="9"/>
      <c r="C43" s="12"/>
      <c r="D43" s="79" t="s">
        <v>29</v>
      </c>
      <c r="E43" s="79"/>
      <c r="F43" s="79"/>
      <c r="G43" s="79"/>
      <c r="H43" s="79"/>
      <c r="I43" s="79"/>
      <c r="J43" s="92">
        <v>87.5</v>
      </c>
      <c r="K43" s="92"/>
      <c r="L43" s="92"/>
      <c r="M43" s="29"/>
      <c r="N43" s="9"/>
      <c r="O43" s="61"/>
      <c r="P43" s="1"/>
      <c r="Q43" s="91"/>
      <c r="R43" s="91"/>
      <c r="S43" s="91"/>
      <c r="V43" s="34"/>
    </row>
    <row r="44" spans="1:22" ht="5" hidden="1" customHeight="1" thickBot="1">
      <c r="A44" s="1"/>
      <c r="B44" s="9"/>
      <c r="C44" s="12"/>
      <c r="D44" s="28"/>
      <c r="E44" s="28"/>
      <c r="F44" s="28"/>
      <c r="G44" s="28"/>
      <c r="H44" s="28"/>
      <c r="I44" s="32"/>
      <c r="J44" s="33"/>
      <c r="K44" s="33"/>
      <c r="L44" s="33"/>
      <c r="M44" s="29"/>
      <c r="N44" s="9"/>
      <c r="O44" s="61"/>
      <c r="P44" s="1"/>
      <c r="Q44" s="91"/>
      <c r="R44" s="91"/>
      <c r="S44" s="91"/>
    </row>
    <row r="45" spans="1:22" ht="15" hidden="1" thickBot="1">
      <c r="A45" s="1"/>
      <c r="B45" s="9"/>
      <c r="C45" s="12"/>
      <c r="D45" s="32" t="s">
        <v>30</v>
      </c>
      <c r="E45" s="15"/>
      <c r="F45" s="15"/>
      <c r="G45" s="15"/>
      <c r="H45" s="15"/>
      <c r="I45" s="15"/>
      <c r="J45" s="78">
        <f>J43*G7*12</f>
        <v>10500</v>
      </c>
      <c r="K45" s="78"/>
      <c r="L45" s="78"/>
      <c r="M45" s="29"/>
      <c r="N45" s="9"/>
      <c r="O45" s="61"/>
      <c r="P45" s="1"/>
      <c r="Q45" s="91"/>
      <c r="R45" s="91"/>
      <c r="S45" s="91"/>
    </row>
    <row r="46" spans="1:22" ht="5" customHeight="1">
      <c r="A46" s="1"/>
      <c r="B46" s="9"/>
      <c r="C46" s="12"/>
      <c r="D46" s="15"/>
      <c r="E46" s="15"/>
      <c r="F46" s="15"/>
      <c r="G46" s="15"/>
      <c r="H46" s="15"/>
      <c r="I46" s="15"/>
      <c r="J46" s="15"/>
      <c r="K46" s="15"/>
      <c r="L46" s="15"/>
      <c r="M46" s="29"/>
      <c r="N46" s="9"/>
      <c r="O46" s="61"/>
      <c r="P46" s="1"/>
      <c r="Q46" s="91"/>
      <c r="R46" s="91"/>
      <c r="S46" s="91"/>
    </row>
    <row r="47" spans="1:22" ht="12.75" customHeight="1">
      <c r="A47" s="1"/>
      <c r="B47" s="9"/>
      <c r="C47" s="12"/>
      <c r="D47" s="79" t="s">
        <v>31</v>
      </c>
      <c r="E47" s="79"/>
      <c r="F47" s="79"/>
      <c r="G47" s="79"/>
      <c r="H47" s="79"/>
      <c r="I47" s="79"/>
      <c r="J47" s="80">
        <f>L11</f>
        <v>75</v>
      </c>
      <c r="K47" s="80"/>
      <c r="L47" s="80"/>
      <c r="M47" s="12"/>
      <c r="N47" s="9"/>
      <c r="O47" s="61"/>
      <c r="P47" s="1"/>
      <c r="Q47" s="91"/>
      <c r="R47" s="91"/>
      <c r="S47" s="91"/>
    </row>
    <row r="48" spans="1:22" ht="5" customHeight="1">
      <c r="A48" s="1"/>
      <c r="B48" s="9"/>
      <c r="C48" s="12"/>
      <c r="D48" s="32"/>
      <c r="E48" s="32"/>
      <c r="F48" s="32"/>
      <c r="G48" s="32"/>
      <c r="H48" s="32"/>
      <c r="I48" s="32"/>
      <c r="J48" s="35"/>
      <c r="K48" s="36"/>
      <c r="L48" s="36"/>
      <c r="M48" s="12"/>
      <c r="N48" s="9"/>
      <c r="O48" s="61"/>
      <c r="P48" s="1"/>
      <c r="Q48" s="91"/>
      <c r="R48" s="91"/>
      <c r="S48" s="91"/>
    </row>
    <row r="49" spans="1:19" ht="12.75" hidden="1" customHeight="1" thickBot="1">
      <c r="A49" s="1"/>
      <c r="B49" s="9"/>
      <c r="C49" s="12"/>
      <c r="D49" s="32"/>
      <c r="E49" s="15"/>
      <c r="F49" s="15"/>
      <c r="G49" s="15"/>
      <c r="H49" s="15"/>
      <c r="I49" s="15"/>
      <c r="J49" s="81">
        <f>J47*G7*12</f>
        <v>9000</v>
      </c>
      <c r="K49" s="81"/>
      <c r="L49" s="81"/>
      <c r="M49" s="12"/>
      <c r="N49" s="9"/>
      <c r="O49" s="61"/>
      <c r="P49" s="1"/>
      <c r="Q49" s="91"/>
      <c r="R49" s="91"/>
      <c r="S49" s="91"/>
    </row>
    <row r="50" spans="1:19" ht="12.75" hidden="1" customHeight="1">
      <c r="A50" s="1"/>
      <c r="B50" s="9"/>
      <c r="C50" s="12"/>
      <c r="D50" s="32"/>
      <c r="E50" s="15"/>
      <c r="F50" s="15"/>
      <c r="G50" s="15"/>
      <c r="H50" s="15"/>
      <c r="I50" s="15"/>
      <c r="J50" s="35"/>
      <c r="K50" s="35"/>
      <c r="L50" s="35"/>
      <c r="M50" s="12"/>
      <c r="N50" s="9"/>
      <c r="O50" s="61"/>
      <c r="P50" s="1"/>
      <c r="Q50" s="91"/>
      <c r="R50" s="91"/>
      <c r="S50" s="91"/>
    </row>
    <row r="51" spans="1:19" ht="13.5" customHeight="1">
      <c r="A51" s="1"/>
      <c r="B51" s="9"/>
      <c r="C51" s="12"/>
      <c r="D51" s="79" t="s">
        <v>32</v>
      </c>
      <c r="E51" s="79"/>
      <c r="F51" s="79"/>
      <c r="G51" s="79"/>
      <c r="H51" s="79"/>
      <c r="I51" s="79"/>
      <c r="J51" s="80">
        <f>J53/G7/12</f>
        <v>182.5</v>
      </c>
      <c r="K51" s="80"/>
      <c r="L51" s="80"/>
      <c r="M51" s="12"/>
      <c r="N51" s="9"/>
      <c r="O51" s="61"/>
      <c r="P51" s="1"/>
      <c r="Q51" s="91"/>
      <c r="R51" s="91"/>
      <c r="S51" s="91"/>
    </row>
    <row r="52" spans="1:19" ht="5" customHeight="1">
      <c r="A52" s="1"/>
      <c r="B52" s="9"/>
      <c r="C52" s="12"/>
      <c r="D52" s="32"/>
      <c r="E52" s="32"/>
      <c r="F52" s="32"/>
      <c r="G52" s="32"/>
      <c r="H52" s="32"/>
      <c r="I52" s="32"/>
      <c r="J52" s="23"/>
      <c r="K52" s="36"/>
      <c r="L52" s="36"/>
      <c r="M52" s="12"/>
      <c r="N52" s="9"/>
      <c r="O52" s="61"/>
      <c r="P52" s="1"/>
      <c r="Q52" s="91"/>
      <c r="R52" s="91"/>
      <c r="S52" s="91"/>
    </row>
    <row r="53" spans="1:19" ht="12.75" customHeight="1">
      <c r="A53" s="1"/>
      <c r="B53" s="9"/>
      <c r="C53" s="12"/>
      <c r="D53" s="32" t="s">
        <v>33</v>
      </c>
      <c r="E53" s="32"/>
      <c r="F53" s="32"/>
      <c r="G53" s="32"/>
      <c r="H53" s="32"/>
      <c r="I53" s="32"/>
      <c r="J53" s="80">
        <f>(J41*12)+J45+J49</f>
        <v>21900</v>
      </c>
      <c r="K53" s="80"/>
      <c r="L53" s="80"/>
      <c r="M53" s="12"/>
      <c r="N53" s="9"/>
      <c r="O53" s="61"/>
      <c r="P53" s="1"/>
      <c r="Q53" s="58"/>
      <c r="R53" s="58"/>
      <c r="S53" s="58"/>
    </row>
    <row r="54" spans="1:19" ht="12.75" customHeight="1">
      <c r="A54" s="1"/>
      <c r="B54" s="9"/>
      <c r="C54" s="12"/>
      <c r="D54" s="32"/>
      <c r="E54" s="37" t="s">
        <v>34</v>
      </c>
      <c r="F54" s="32"/>
      <c r="G54" s="32"/>
      <c r="H54" s="32"/>
      <c r="I54" s="32"/>
      <c r="J54" s="82">
        <f>J51/G11</f>
        <v>0.73</v>
      </c>
      <c r="K54" s="82"/>
      <c r="L54" s="82"/>
      <c r="M54" s="12"/>
      <c r="N54" s="9"/>
      <c r="O54" s="61"/>
      <c r="P54" s="1"/>
      <c r="Q54" s="58"/>
      <c r="R54" s="58"/>
      <c r="S54" s="58"/>
    </row>
    <row r="55" spans="1:19" ht="5" customHeight="1">
      <c r="A55" s="1"/>
      <c r="B55" s="9"/>
      <c r="C55" s="12"/>
      <c r="D55" s="12"/>
      <c r="E55" s="12"/>
      <c r="F55" s="12"/>
      <c r="G55" s="12"/>
      <c r="H55" s="12"/>
      <c r="I55" s="12"/>
      <c r="J55" s="15"/>
      <c r="K55" s="15"/>
      <c r="L55" s="15"/>
      <c r="M55" s="27"/>
      <c r="N55" s="9"/>
      <c r="O55" s="61"/>
      <c r="P55" s="1"/>
    </row>
    <row r="56" spans="1:19" ht="16.5" customHeight="1">
      <c r="A56" s="1"/>
      <c r="B56" s="9"/>
      <c r="C56" s="12"/>
      <c r="D56" s="83" t="s">
        <v>35</v>
      </c>
      <c r="E56" s="83"/>
      <c r="F56" s="83"/>
      <c r="G56" s="83"/>
      <c r="H56" s="83"/>
      <c r="I56" s="83"/>
      <c r="J56" s="83"/>
      <c r="K56" s="83"/>
      <c r="L56" s="83"/>
      <c r="M56" s="27"/>
      <c r="N56" s="9"/>
      <c r="O56" s="61"/>
      <c r="P56" s="1"/>
    </row>
    <row r="57" spans="1:19" ht="16" customHeight="1">
      <c r="A57" s="1"/>
      <c r="B57" s="9"/>
      <c r="C57" s="12"/>
      <c r="D57" s="76" t="s">
        <v>36</v>
      </c>
      <c r="E57" s="76"/>
      <c r="F57" s="76"/>
      <c r="G57" s="76"/>
      <c r="H57" s="76"/>
      <c r="I57" s="76"/>
      <c r="J57" s="84">
        <f>J35-J39-J53</f>
        <v>119240</v>
      </c>
      <c r="K57" s="85"/>
      <c r="L57" s="86"/>
      <c r="M57" s="27"/>
      <c r="N57" s="9"/>
      <c r="O57" s="61"/>
      <c r="P57" s="1"/>
    </row>
    <row r="58" spans="1:19" ht="5" customHeight="1">
      <c r="A58" s="1"/>
      <c r="B58" s="9"/>
      <c r="C58" s="12"/>
      <c r="D58" s="38"/>
      <c r="E58" s="38"/>
      <c r="F58" s="38"/>
      <c r="G58" s="38"/>
      <c r="H58" s="38"/>
      <c r="I58" s="38"/>
      <c r="J58" s="39"/>
      <c r="K58" s="39"/>
      <c r="L58" s="39"/>
      <c r="M58" s="27"/>
      <c r="N58" s="9"/>
      <c r="O58" s="61"/>
      <c r="P58" s="1"/>
    </row>
    <row r="59" spans="1:19" ht="14">
      <c r="A59" s="1"/>
      <c r="B59" s="9"/>
      <c r="C59" s="12"/>
      <c r="D59" s="76" t="s">
        <v>37</v>
      </c>
      <c r="E59" s="76"/>
      <c r="F59" s="76"/>
      <c r="G59" s="76"/>
      <c r="H59" s="76"/>
      <c r="I59" s="76"/>
      <c r="J59" s="77" t="str">
        <f>SUM(Payback!D18:AA18)&amp;" months"</f>
        <v>1 months</v>
      </c>
      <c r="K59" s="77"/>
      <c r="L59" s="77"/>
      <c r="M59" s="12"/>
      <c r="N59" s="9"/>
      <c r="O59" s="61"/>
      <c r="P59" s="1"/>
    </row>
    <row r="60" spans="1:19" ht="12">
      <c r="A60" s="1"/>
      <c r="B60" s="9"/>
      <c r="C60" s="12"/>
      <c r="D60" s="40"/>
      <c r="E60" s="12"/>
      <c r="F60" s="12"/>
      <c r="G60" s="12"/>
      <c r="H60" s="12"/>
      <c r="I60" s="12"/>
      <c r="J60" s="72"/>
      <c r="K60" s="72"/>
      <c r="L60" s="72"/>
      <c r="M60" s="41"/>
      <c r="N60" s="9"/>
      <c r="O60" s="61"/>
      <c r="P60" s="1"/>
    </row>
    <row r="61" spans="1:19" ht="5.75" customHeight="1">
      <c r="A61" s="1"/>
      <c r="B61" s="4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9"/>
      <c r="O61" s="61"/>
      <c r="P61" s="1"/>
    </row>
    <row r="62" spans="1:19">
      <c r="A62" s="1"/>
      <c r="B62" s="42"/>
      <c r="C62" s="73" t="s">
        <v>52</v>
      </c>
      <c r="D62" s="73"/>
      <c r="E62" s="73"/>
      <c r="F62" s="73"/>
      <c r="G62" s="73"/>
      <c r="H62" s="73"/>
      <c r="I62" s="73"/>
      <c r="J62" s="73"/>
      <c r="K62" s="73"/>
      <c r="L62" s="73"/>
      <c r="M62" s="73"/>
      <c r="N62" s="9"/>
      <c r="O62" s="61"/>
      <c r="P62" s="1"/>
    </row>
    <row r="63" spans="1:19">
      <c r="A63" s="1"/>
      <c r="B63" s="42"/>
      <c r="C63" s="73"/>
      <c r="D63" s="73"/>
      <c r="E63" s="73"/>
      <c r="F63" s="73"/>
      <c r="G63" s="73"/>
      <c r="H63" s="73"/>
      <c r="I63" s="73"/>
      <c r="J63" s="73"/>
      <c r="K63" s="73"/>
      <c r="L63" s="73"/>
      <c r="M63" s="73"/>
      <c r="N63" s="9"/>
      <c r="O63" s="61"/>
      <c r="P63" s="1"/>
    </row>
    <row r="64" spans="1:19" ht="14">
      <c r="A64" s="1"/>
      <c r="B64" s="44"/>
      <c r="C64" s="74" t="s">
        <v>38</v>
      </c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45"/>
      <c r="O64" s="64"/>
      <c r="P64" s="1"/>
    </row>
    <row r="65" spans="1:16" ht="14">
      <c r="A65" s="1"/>
      <c r="B65" s="45"/>
      <c r="C65" s="74" t="s">
        <v>39</v>
      </c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45"/>
      <c r="O65" s="64"/>
      <c r="P65" s="1"/>
    </row>
    <row r="66" spans="1:16" ht="14">
      <c r="A66" s="1"/>
      <c r="B66" s="45"/>
      <c r="C66" s="75" t="s">
        <v>40</v>
      </c>
      <c r="D66" s="75"/>
      <c r="E66" s="75"/>
      <c r="F66" s="75"/>
      <c r="G66" s="75"/>
      <c r="H66" s="75"/>
      <c r="I66" s="75"/>
      <c r="J66" s="75"/>
      <c r="K66" s="75"/>
      <c r="L66" s="75"/>
      <c r="M66" s="75"/>
      <c r="N66" s="45"/>
      <c r="O66" s="64"/>
      <c r="P66" s="1"/>
    </row>
    <row r="67" spans="1:16" ht="11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65"/>
      <c r="P67" s="1"/>
    </row>
    <row r="68" spans="1:16" ht="11">
      <c r="A68" s="2"/>
      <c r="B68" s="2"/>
      <c r="C68" s="2"/>
      <c r="D68" s="46"/>
      <c r="E68" s="46"/>
      <c r="F68" s="46"/>
      <c r="G68" s="46"/>
      <c r="H68" s="46"/>
      <c r="I68" s="46"/>
      <c r="J68" s="46"/>
      <c r="K68" s="46"/>
      <c r="L68" s="46"/>
      <c r="M68" s="2"/>
      <c r="N68" s="2"/>
      <c r="P68" s="2"/>
    </row>
    <row r="69" spans="1:16" ht="11">
      <c r="E69" s="47"/>
      <c r="F69" s="47"/>
      <c r="G69" s="47"/>
      <c r="H69" s="47"/>
      <c r="I69" s="47"/>
    </row>
    <row r="70" spans="1:16" ht="11">
      <c r="D70" s="47"/>
      <c r="E70" s="47"/>
      <c r="F70" s="47"/>
      <c r="G70" s="47"/>
      <c r="H70" s="47"/>
      <c r="I70" s="47"/>
      <c r="J70" s="47"/>
      <c r="K70" s="47"/>
      <c r="L70" s="47"/>
    </row>
    <row r="71" spans="1:16" ht="11">
      <c r="E71" s="47"/>
      <c r="F71" s="47"/>
      <c r="G71" s="47"/>
      <c r="H71" s="47"/>
      <c r="I71" s="47"/>
    </row>
    <row r="72" spans="1:16" ht="11">
      <c r="D72" s="47"/>
      <c r="E72" s="47"/>
      <c r="F72" s="47"/>
      <c r="G72" s="47"/>
      <c r="H72" s="47"/>
      <c r="I72" s="47"/>
      <c r="J72" s="47"/>
      <c r="K72" s="47"/>
      <c r="L72" s="47"/>
    </row>
    <row r="73" spans="1:16" ht="11">
      <c r="E73" s="47"/>
      <c r="F73" s="47"/>
      <c r="G73" s="47"/>
      <c r="H73" s="47"/>
      <c r="I73" s="47"/>
    </row>
    <row r="74" spans="1:16" ht="11">
      <c r="D74" s="47"/>
      <c r="E74" s="47"/>
      <c r="F74" s="47"/>
      <c r="G74" s="47"/>
      <c r="H74" s="47"/>
      <c r="I74" s="47"/>
      <c r="J74" s="48"/>
      <c r="K74" s="49"/>
      <c r="L74" s="49"/>
    </row>
    <row r="76" spans="1:16" ht="11">
      <c r="D76" s="47"/>
      <c r="E76" s="47"/>
      <c r="F76" s="47"/>
      <c r="G76" s="47"/>
      <c r="H76" s="47"/>
      <c r="I76" s="47"/>
      <c r="J76" s="48"/>
      <c r="K76" s="49"/>
      <c r="L76" s="49"/>
    </row>
  </sheetData>
  <sheetProtection password="B8DD" sheet="1" objects="1" scenarios="1" selectLockedCells="1"/>
  <mergeCells count="50">
    <mergeCell ref="D11:F11"/>
    <mergeCell ref="C13:M13"/>
    <mergeCell ref="Q5:S9"/>
    <mergeCell ref="I7:K7"/>
    <mergeCell ref="E3:J3"/>
    <mergeCell ref="C4:D4"/>
    <mergeCell ref="E4:J4"/>
    <mergeCell ref="K4:M4"/>
    <mergeCell ref="D5:J5"/>
    <mergeCell ref="Q16:S17"/>
    <mergeCell ref="D17:J17"/>
    <mergeCell ref="Q20:S25"/>
    <mergeCell ref="D21:I21"/>
    <mergeCell ref="D23:I23"/>
    <mergeCell ref="D25:I25"/>
    <mergeCell ref="D27:J27"/>
    <mergeCell ref="D29:L29"/>
    <mergeCell ref="Q31:S34"/>
    <mergeCell ref="D31:I31"/>
    <mergeCell ref="J31:L31"/>
    <mergeCell ref="D33:I33"/>
    <mergeCell ref="J33:L33"/>
    <mergeCell ref="D35:I35"/>
    <mergeCell ref="J35:L35"/>
    <mergeCell ref="D37:L37"/>
    <mergeCell ref="Q37:S52"/>
    <mergeCell ref="D39:I39"/>
    <mergeCell ref="J39:L39"/>
    <mergeCell ref="D41:I41"/>
    <mergeCell ref="J41:L41"/>
    <mergeCell ref="D43:I43"/>
    <mergeCell ref="J43:L43"/>
    <mergeCell ref="D59:I59"/>
    <mergeCell ref="J59:L59"/>
    <mergeCell ref="J45:L45"/>
    <mergeCell ref="D47:I47"/>
    <mergeCell ref="J47:L47"/>
    <mergeCell ref="J49:L49"/>
    <mergeCell ref="D51:I51"/>
    <mergeCell ref="J51:L51"/>
    <mergeCell ref="J53:L53"/>
    <mergeCell ref="J54:L54"/>
    <mergeCell ref="D56:L56"/>
    <mergeCell ref="D57:I57"/>
    <mergeCell ref="J57:L57"/>
    <mergeCell ref="J60:L60"/>
    <mergeCell ref="C62:M63"/>
    <mergeCell ref="C64:M64"/>
    <mergeCell ref="C65:M65"/>
    <mergeCell ref="C66:M66"/>
  </mergeCells>
  <pageMargins left="0.7" right="0.7" top="0.75" bottom="0.75" header="0.3" footer="0.3"/>
  <pageSetup paperSize="9" orientation="portrait"/>
  <ignoredErrors>
    <ignoredError sqref="K4" unlockedFormula="1"/>
  </ignoredError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A18"/>
  <sheetViews>
    <sheetView workbookViewId="0">
      <selection activeCell="B3" sqref="B3"/>
    </sheetView>
  </sheetViews>
  <sheetFormatPr baseColWidth="10" defaultColWidth="8.75" defaultRowHeight="10" outlineLevelRow="1" x14ac:dyDescent="0"/>
  <sheetData>
    <row r="3" spans="2:27">
      <c r="B3" s="50" t="s">
        <v>41</v>
      </c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</row>
    <row r="4" spans="2:27" outlineLevel="1"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</row>
    <row r="5" spans="2:27" outlineLevel="1">
      <c r="B5" s="50"/>
      <c r="C5" s="50"/>
      <c r="D5" s="51">
        <f ca="1">ROI!$K$4</f>
        <v>41137</v>
      </c>
      <c r="E5" s="51">
        <f t="shared" ref="E5:AA5" ca="1" si="0">EOMONTH(D5,1)</f>
        <v>41182</v>
      </c>
      <c r="F5" s="51">
        <f t="shared" ca="1" si="0"/>
        <v>41213</v>
      </c>
      <c r="G5" s="51">
        <f t="shared" ca="1" si="0"/>
        <v>41243</v>
      </c>
      <c r="H5" s="51">
        <f t="shared" ca="1" si="0"/>
        <v>41274</v>
      </c>
      <c r="I5" s="51">
        <f t="shared" ca="1" si="0"/>
        <v>41305</v>
      </c>
      <c r="J5" s="51">
        <f t="shared" ca="1" si="0"/>
        <v>41333</v>
      </c>
      <c r="K5" s="51">
        <f t="shared" ca="1" si="0"/>
        <v>41364</v>
      </c>
      <c r="L5" s="51">
        <f t="shared" ca="1" si="0"/>
        <v>41394</v>
      </c>
      <c r="M5" s="51">
        <f t="shared" ca="1" si="0"/>
        <v>41425</v>
      </c>
      <c r="N5" s="51">
        <f t="shared" ca="1" si="0"/>
        <v>41455</v>
      </c>
      <c r="O5" s="51">
        <f t="shared" ca="1" si="0"/>
        <v>41486</v>
      </c>
      <c r="P5" s="51">
        <f t="shared" ca="1" si="0"/>
        <v>41517</v>
      </c>
      <c r="Q5" s="51">
        <f t="shared" ca="1" si="0"/>
        <v>41547</v>
      </c>
      <c r="R5" s="51">
        <f t="shared" ca="1" si="0"/>
        <v>41578</v>
      </c>
      <c r="S5" s="51">
        <f t="shared" ca="1" si="0"/>
        <v>41608</v>
      </c>
      <c r="T5" s="51">
        <f t="shared" ca="1" si="0"/>
        <v>41639</v>
      </c>
      <c r="U5" s="51">
        <f t="shared" ca="1" si="0"/>
        <v>41670</v>
      </c>
      <c r="V5" s="51">
        <f t="shared" ca="1" si="0"/>
        <v>41698</v>
      </c>
      <c r="W5" s="51">
        <f t="shared" ca="1" si="0"/>
        <v>41729</v>
      </c>
      <c r="X5" s="51">
        <f t="shared" ca="1" si="0"/>
        <v>41759</v>
      </c>
      <c r="Y5" s="51">
        <f t="shared" ca="1" si="0"/>
        <v>41790</v>
      </c>
      <c r="Z5" s="51">
        <f t="shared" ca="1" si="0"/>
        <v>41820</v>
      </c>
      <c r="AA5" s="51">
        <f t="shared" ca="1" si="0"/>
        <v>41851</v>
      </c>
    </row>
    <row r="6" spans="2:27" outlineLevel="1">
      <c r="B6" s="50" t="s">
        <v>25</v>
      </c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50"/>
      <c r="S6" s="50"/>
      <c r="T6" s="50"/>
      <c r="U6" s="50"/>
      <c r="V6" s="50"/>
      <c r="W6" s="50"/>
      <c r="X6" s="50"/>
      <c r="Y6" s="50"/>
      <c r="Z6" s="50"/>
      <c r="AA6" s="50"/>
    </row>
    <row r="7" spans="2:27" outlineLevel="1">
      <c r="B7" s="50"/>
      <c r="C7" s="50" t="str">
        <f>ROI!D39</f>
        <v>Application and Server set-up cost</v>
      </c>
      <c r="D7" s="52">
        <f>-ROI!J39</f>
        <v>-17500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</row>
    <row r="8" spans="2:27" outlineLevel="1">
      <c r="B8" s="50"/>
      <c r="C8" s="50" t="s">
        <v>42</v>
      </c>
      <c r="D8" s="52">
        <f>-ROI!$J$51*ROI!$G$7</f>
        <v>-1825</v>
      </c>
      <c r="E8" s="52">
        <f>-ROI!$J$51*ROI!$G$7</f>
        <v>-1825</v>
      </c>
      <c r="F8" s="52">
        <f>-ROI!$J$51*ROI!$G$7</f>
        <v>-1825</v>
      </c>
      <c r="G8" s="52">
        <f>-ROI!$J$51*ROI!$G$7</f>
        <v>-1825</v>
      </c>
      <c r="H8" s="52">
        <f>-ROI!$J$51*ROI!$G$7</f>
        <v>-1825</v>
      </c>
      <c r="I8" s="52">
        <f>-ROI!$J$51*ROI!$G$7</f>
        <v>-1825</v>
      </c>
      <c r="J8" s="52">
        <f>-ROI!$J$51*ROI!$G$7</f>
        <v>-1825</v>
      </c>
      <c r="K8" s="52">
        <f>-ROI!$J$51*ROI!$G$7</f>
        <v>-1825</v>
      </c>
      <c r="L8" s="52">
        <f>-ROI!$J$51*ROI!$G$7</f>
        <v>-1825</v>
      </c>
      <c r="M8" s="52">
        <f>-ROI!$J$51*ROI!$G$7</f>
        <v>-1825</v>
      </c>
      <c r="N8" s="52">
        <f>-ROI!$J$51*ROI!$G$7</f>
        <v>-1825</v>
      </c>
      <c r="O8" s="52">
        <f>-ROI!$J$51*ROI!$G$7</f>
        <v>-1825</v>
      </c>
      <c r="P8" s="52">
        <f>-ROI!$J$51*ROI!$G$7</f>
        <v>-1825</v>
      </c>
      <c r="Q8" s="52">
        <f>-ROI!$J$51*ROI!$G$7</f>
        <v>-1825</v>
      </c>
      <c r="R8" s="52">
        <f>-ROI!$J$51*ROI!$G$7</f>
        <v>-1825</v>
      </c>
      <c r="S8" s="52">
        <f>-ROI!$J$51*ROI!$G$7</f>
        <v>-1825</v>
      </c>
      <c r="T8" s="52">
        <f>-ROI!$J$51*ROI!$G$7</f>
        <v>-1825</v>
      </c>
      <c r="U8" s="52">
        <f>-ROI!$J$51*ROI!$G$7</f>
        <v>-1825</v>
      </c>
      <c r="V8" s="52">
        <f>-ROI!$J$51*ROI!$G$7</f>
        <v>-1825</v>
      </c>
      <c r="W8" s="52">
        <f>-ROI!$J$51*ROI!$G$7</f>
        <v>-1825</v>
      </c>
      <c r="X8" s="52">
        <f>-ROI!$J$51*ROI!$G$7</f>
        <v>-1825</v>
      </c>
      <c r="Y8" s="52">
        <f>-ROI!$J$51*ROI!$G$7</f>
        <v>-1825</v>
      </c>
      <c r="Z8" s="52">
        <f>-ROI!$J$51*ROI!$G$7</f>
        <v>-1825</v>
      </c>
      <c r="AA8" s="52">
        <f>-ROI!$J$51*ROI!$G$7</f>
        <v>-1825</v>
      </c>
    </row>
    <row r="9" spans="2:27" outlineLevel="1">
      <c r="B9" s="50"/>
      <c r="C9" s="50" t="s">
        <v>43</v>
      </c>
      <c r="D9" s="52">
        <f>SUM(D7:D8)</f>
        <v>-19325</v>
      </c>
      <c r="E9" s="52">
        <f>D9+SUM(E7:E8)</f>
        <v>-21150</v>
      </c>
      <c r="F9" s="52">
        <f t="shared" ref="F9:AA9" si="1">E9+SUM(F7:F8)</f>
        <v>-22975</v>
      </c>
      <c r="G9" s="52">
        <f t="shared" si="1"/>
        <v>-24800</v>
      </c>
      <c r="H9" s="52">
        <f t="shared" si="1"/>
        <v>-26625</v>
      </c>
      <c r="I9" s="52">
        <f t="shared" si="1"/>
        <v>-28450</v>
      </c>
      <c r="J9" s="52">
        <f t="shared" si="1"/>
        <v>-30275</v>
      </c>
      <c r="K9" s="52">
        <f t="shared" si="1"/>
        <v>-32100</v>
      </c>
      <c r="L9" s="52">
        <f t="shared" si="1"/>
        <v>-33925</v>
      </c>
      <c r="M9" s="52">
        <f t="shared" si="1"/>
        <v>-35750</v>
      </c>
      <c r="N9" s="52">
        <f t="shared" si="1"/>
        <v>-37575</v>
      </c>
      <c r="O9" s="52">
        <f t="shared" si="1"/>
        <v>-39400</v>
      </c>
      <c r="P9" s="52">
        <f t="shared" si="1"/>
        <v>-41225</v>
      </c>
      <c r="Q9" s="52">
        <f t="shared" si="1"/>
        <v>-43050</v>
      </c>
      <c r="R9" s="52">
        <f t="shared" si="1"/>
        <v>-44875</v>
      </c>
      <c r="S9" s="52">
        <f t="shared" si="1"/>
        <v>-46700</v>
      </c>
      <c r="T9" s="52">
        <f t="shared" si="1"/>
        <v>-48525</v>
      </c>
      <c r="U9" s="52">
        <f t="shared" si="1"/>
        <v>-50350</v>
      </c>
      <c r="V9" s="52">
        <f t="shared" si="1"/>
        <v>-52175</v>
      </c>
      <c r="W9" s="52">
        <f t="shared" si="1"/>
        <v>-54000</v>
      </c>
      <c r="X9" s="52">
        <f t="shared" si="1"/>
        <v>-55825</v>
      </c>
      <c r="Y9" s="52">
        <f t="shared" si="1"/>
        <v>-57650</v>
      </c>
      <c r="Z9" s="52">
        <f t="shared" si="1"/>
        <v>-59475</v>
      </c>
      <c r="AA9" s="52">
        <f t="shared" si="1"/>
        <v>-61300</v>
      </c>
    </row>
    <row r="10" spans="2:27" outlineLevel="1">
      <c r="B10" s="50"/>
      <c r="C10" s="50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</row>
    <row r="11" spans="2:27" outlineLevel="1">
      <c r="B11" s="50"/>
      <c r="C11" s="50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</row>
    <row r="12" spans="2:27" outlineLevel="1">
      <c r="B12" s="50" t="s">
        <v>35</v>
      </c>
      <c r="C12" s="50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</row>
    <row r="13" spans="2:27" outlineLevel="1">
      <c r="B13" s="50"/>
      <c r="C13" s="50" t="s">
        <v>44</v>
      </c>
      <c r="D13" s="52">
        <f>ROI!$J$35/12</f>
        <v>13220</v>
      </c>
      <c r="E13" s="52">
        <f>ROI!$J$35/12</f>
        <v>13220</v>
      </c>
      <c r="F13" s="52">
        <f>ROI!$J$35/12</f>
        <v>13220</v>
      </c>
      <c r="G13" s="52">
        <f>ROI!$J$35/12</f>
        <v>13220</v>
      </c>
      <c r="H13" s="52">
        <f>ROI!$J$35/12</f>
        <v>13220</v>
      </c>
      <c r="I13" s="52">
        <f>ROI!$J$35/12</f>
        <v>13220</v>
      </c>
      <c r="J13" s="52">
        <f>ROI!$J$35/12</f>
        <v>13220</v>
      </c>
      <c r="K13" s="52">
        <f>ROI!$J$35/12</f>
        <v>13220</v>
      </c>
      <c r="L13" s="52">
        <f>ROI!$J$35/12</f>
        <v>13220</v>
      </c>
      <c r="M13" s="52">
        <f>ROI!$J$35/12</f>
        <v>13220</v>
      </c>
      <c r="N13" s="52">
        <f>ROI!$J$35/12</f>
        <v>13220</v>
      </c>
      <c r="O13" s="52">
        <f>ROI!$J$35/12</f>
        <v>13220</v>
      </c>
      <c r="P13" s="52">
        <f>ROI!$J$35/12</f>
        <v>13220</v>
      </c>
      <c r="Q13" s="52">
        <f>ROI!$J$35/12</f>
        <v>13220</v>
      </c>
      <c r="R13" s="52">
        <f>ROI!$J$35/12</f>
        <v>13220</v>
      </c>
      <c r="S13" s="52">
        <f>ROI!$J$35/12</f>
        <v>13220</v>
      </c>
      <c r="T13" s="52">
        <f>ROI!$J$35/12</f>
        <v>13220</v>
      </c>
      <c r="U13" s="52">
        <f>ROI!$J$35/12</f>
        <v>13220</v>
      </c>
      <c r="V13" s="52">
        <f>ROI!$J$35/12</f>
        <v>13220</v>
      </c>
      <c r="W13" s="52">
        <f>ROI!$J$35/12</f>
        <v>13220</v>
      </c>
      <c r="X13" s="52">
        <f>ROI!$J$35/12</f>
        <v>13220</v>
      </c>
      <c r="Y13" s="52">
        <f>ROI!$J$35/12</f>
        <v>13220</v>
      </c>
      <c r="Z13" s="52">
        <f>ROI!$J$35/12</f>
        <v>13220</v>
      </c>
      <c r="AA13" s="52">
        <f>ROI!$J$35/12</f>
        <v>13220</v>
      </c>
    </row>
    <row r="14" spans="2:27" outlineLevel="1">
      <c r="B14" s="50"/>
      <c r="C14" s="50" t="s">
        <v>45</v>
      </c>
      <c r="D14" s="52">
        <f>D13*COUNT($D$13:D13)</f>
        <v>13220</v>
      </c>
      <c r="E14" s="52">
        <f>E13*COUNT($D$13:E13)</f>
        <v>26440</v>
      </c>
      <c r="F14" s="52">
        <f>F13*COUNT($D$13:F13)</f>
        <v>39660</v>
      </c>
      <c r="G14" s="52">
        <f>G13*COUNT($D$13:G13)</f>
        <v>52880</v>
      </c>
      <c r="H14" s="52">
        <f>H13*COUNT($D$13:H13)</f>
        <v>66100</v>
      </c>
      <c r="I14" s="52">
        <f>I13*COUNT($D$13:I13)</f>
        <v>79320</v>
      </c>
      <c r="J14" s="52">
        <f>J13*COUNT($D$13:J13)</f>
        <v>92540</v>
      </c>
      <c r="K14" s="52">
        <f>K13*COUNT($D$13:K13)</f>
        <v>105760</v>
      </c>
      <c r="L14" s="52">
        <f>L13*COUNT($D$13:L13)</f>
        <v>118980</v>
      </c>
      <c r="M14" s="52">
        <f>M13*COUNT($D$13:M13)</f>
        <v>132200</v>
      </c>
      <c r="N14" s="52">
        <f>N13*COUNT($D$13:N13)</f>
        <v>145420</v>
      </c>
      <c r="O14" s="52">
        <f>O13*COUNT($D$13:O13)</f>
        <v>158640</v>
      </c>
      <c r="P14" s="52">
        <f>P13*COUNT($D$13:P13)</f>
        <v>171860</v>
      </c>
      <c r="Q14" s="52">
        <f>Q13*COUNT($D$13:Q13)</f>
        <v>185080</v>
      </c>
      <c r="R14" s="52">
        <f>R13*COUNT($D$13:R13)</f>
        <v>198300</v>
      </c>
      <c r="S14" s="52">
        <f>S13*COUNT($D$13:S13)</f>
        <v>211520</v>
      </c>
      <c r="T14" s="52">
        <f>T13*COUNT($D$13:T13)</f>
        <v>224740</v>
      </c>
      <c r="U14" s="52">
        <f>U13*COUNT($D$13:U13)</f>
        <v>237960</v>
      </c>
      <c r="V14" s="52">
        <f>V13*COUNT($D$13:V13)</f>
        <v>251180</v>
      </c>
      <c r="W14" s="52">
        <f>W13*COUNT($D$13:W13)</f>
        <v>264400</v>
      </c>
      <c r="X14" s="52">
        <f>X13*COUNT($D$13:X13)</f>
        <v>277620</v>
      </c>
      <c r="Y14" s="52">
        <f>Y13*COUNT($D$13:Y13)</f>
        <v>290840</v>
      </c>
      <c r="Z14" s="52">
        <f>Z13*COUNT($D$13:Z13)</f>
        <v>304060</v>
      </c>
      <c r="AA14" s="52">
        <f>AA13*COUNT($D$13:AA13)</f>
        <v>317280</v>
      </c>
    </row>
    <row r="15" spans="2:27" outlineLevel="1">
      <c r="B15" s="50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</row>
    <row r="16" spans="2:27" outlineLevel="1">
      <c r="B16" s="50"/>
      <c r="C16" s="50" t="s">
        <v>46</v>
      </c>
      <c r="D16" s="52">
        <f>D14+D9</f>
        <v>-6105</v>
      </c>
      <c r="E16" s="52">
        <f t="shared" ref="E16:AA16" si="2">E14+E9</f>
        <v>5290</v>
      </c>
      <c r="F16" s="52">
        <f t="shared" si="2"/>
        <v>16685</v>
      </c>
      <c r="G16" s="52">
        <f t="shared" si="2"/>
        <v>28080</v>
      </c>
      <c r="H16" s="52">
        <f t="shared" si="2"/>
        <v>39475</v>
      </c>
      <c r="I16" s="52">
        <f t="shared" si="2"/>
        <v>50870</v>
      </c>
      <c r="J16" s="52">
        <f t="shared" si="2"/>
        <v>62265</v>
      </c>
      <c r="K16" s="52">
        <f t="shared" si="2"/>
        <v>73660</v>
      </c>
      <c r="L16" s="52">
        <f t="shared" si="2"/>
        <v>85055</v>
      </c>
      <c r="M16" s="52">
        <f t="shared" si="2"/>
        <v>96450</v>
      </c>
      <c r="N16" s="52">
        <f t="shared" si="2"/>
        <v>107845</v>
      </c>
      <c r="O16" s="52">
        <f t="shared" si="2"/>
        <v>119240</v>
      </c>
      <c r="P16" s="52">
        <f t="shared" si="2"/>
        <v>130635</v>
      </c>
      <c r="Q16" s="52">
        <f t="shared" si="2"/>
        <v>142030</v>
      </c>
      <c r="R16" s="52">
        <f t="shared" si="2"/>
        <v>153425</v>
      </c>
      <c r="S16" s="52">
        <f t="shared" si="2"/>
        <v>164820</v>
      </c>
      <c r="T16" s="52">
        <f t="shared" si="2"/>
        <v>176215</v>
      </c>
      <c r="U16" s="52">
        <f t="shared" si="2"/>
        <v>187610</v>
      </c>
      <c r="V16" s="52">
        <f t="shared" si="2"/>
        <v>199005</v>
      </c>
      <c r="W16" s="52">
        <f t="shared" si="2"/>
        <v>210400</v>
      </c>
      <c r="X16" s="52">
        <f t="shared" si="2"/>
        <v>221795</v>
      </c>
      <c r="Y16" s="52">
        <f t="shared" si="2"/>
        <v>233190</v>
      </c>
      <c r="Z16" s="52">
        <f t="shared" si="2"/>
        <v>244585</v>
      </c>
      <c r="AA16" s="52">
        <f t="shared" si="2"/>
        <v>255980</v>
      </c>
    </row>
    <row r="17" spans="2:27" outlineLevel="1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  <c r="N17" s="50"/>
      <c r="O17" s="50"/>
      <c r="P17" s="50"/>
      <c r="Q17" s="50"/>
      <c r="R17" s="50"/>
      <c r="S17" s="50"/>
      <c r="T17" s="50"/>
      <c r="U17" s="50"/>
      <c r="V17" s="50"/>
      <c r="W17" s="50"/>
      <c r="X17" s="50"/>
      <c r="Y17" s="50"/>
      <c r="Z17" s="50"/>
      <c r="AA17" s="50"/>
    </row>
    <row r="18" spans="2:27" outlineLevel="1">
      <c r="B18" s="50"/>
      <c r="C18" s="50" t="s">
        <v>47</v>
      </c>
      <c r="D18" s="52">
        <f>IF(D16&gt;0,0,1)</f>
        <v>1</v>
      </c>
      <c r="E18" s="52">
        <f t="shared" ref="E18:AA18" si="3">IF(E16&gt;0,0,1)</f>
        <v>0</v>
      </c>
      <c r="F18" s="52">
        <f t="shared" si="3"/>
        <v>0</v>
      </c>
      <c r="G18" s="52">
        <f t="shared" si="3"/>
        <v>0</v>
      </c>
      <c r="H18" s="52">
        <f t="shared" si="3"/>
        <v>0</v>
      </c>
      <c r="I18" s="52">
        <f t="shared" si="3"/>
        <v>0</v>
      </c>
      <c r="J18" s="52">
        <f t="shared" si="3"/>
        <v>0</v>
      </c>
      <c r="K18" s="52">
        <f t="shared" si="3"/>
        <v>0</v>
      </c>
      <c r="L18" s="52">
        <f t="shared" si="3"/>
        <v>0</v>
      </c>
      <c r="M18" s="52">
        <f t="shared" si="3"/>
        <v>0</v>
      </c>
      <c r="N18" s="52">
        <f t="shared" si="3"/>
        <v>0</v>
      </c>
      <c r="O18" s="52">
        <f t="shared" si="3"/>
        <v>0</v>
      </c>
      <c r="P18" s="52">
        <f t="shared" si="3"/>
        <v>0</v>
      </c>
      <c r="Q18" s="52">
        <f t="shared" si="3"/>
        <v>0</v>
      </c>
      <c r="R18" s="52">
        <f t="shared" si="3"/>
        <v>0</v>
      </c>
      <c r="S18" s="52">
        <f t="shared" si="3"/>
        <v>0</v>
      </c>
      <c r="T18" s="52">
        <f t="shared" si="3"/>
        <v>0</v>
      </c>
      <c r="U18" s="52">
        <f t="shared" si="3"/>
        <v>0</v>
      </c>
      <c r="V18" s="52">
        <f t="shared" si="3"/>
        <v>0</v>
      </c>
      <c r="W18" s="52">
        <f t="shared" si="3"/>
        <v>0</v>
      </c>
      <c r="X18" s="52">
        <f t="shared" si="3"/>
        <v>0</v>
      </c>
      <c r="Y18" s="52">
        <f t="shared" si="3"/>
        <v>0</v>
      </c>
      <c r="Z18" s="52">
        <f t="shared" si="3"/>
        <v>0</v>
      </c>
      <c r="AA18" s="52">
        <f t="shared" si="3"/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ROI</vt:lpstr>
      <vt:lpstr>Payback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Greg Jones</cp:lastModifiedBy>
  <dcterms:created xsi:type="dcterms:W3CDTF">2012-01-24T09:20:30Z</dcterms:created>
  <dcterms:modified xsi:type="dcterms:W3CDTF">2012-08-16T00:32:33Z</dcterms:modified>
  <cp:category/>
</cp:coreProperties>
</file>